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Mamph\OneDrive\Desktop\"/>
    </mc:Choice>
  </mc:AlternateContent>
  <xr:revisionPtr revIDLastSave="0" documentId="13_ncr:1_{D58CD68C-4C05-438B-A64C-CD9A1873E8C4}" xr6:coauthVersionLast="47" xr6:coauthVersionMax="47" xr10:uidLastSave="{00000000-0000-0000-0000-000000000000}"/>
  <workbookProtection workbookAlgorithmName="SHA-512" workbookHashValue="QndkyHFBC5eikJeYitlhxZEZNL1aVT/ByiF2S7FRxKMStoqlFSITuT8t+M7l+wsG61o8p0L2KxfVXBW2054wGg==" workbookSaltValue="ayjHMEGhwZvKWEKQ+SlJGw==" workbookSpinCount="100000" lockStructure="1" lockWindows="1"/>
  <bookViews>
    <workbookView showSheetTabs="0" xWindow="-120" yWindow="-120" windowWidth="29040" windowHeight="15720" xr2:uid="{00000000-000D-0000-FFFF-FFFF00000000}"/>
  </bookViews>
  <sheets>
    <sheet name="Team" sheetId="1" r:id="rId1"/>
  </sheets>
  <definedNames>
    <definedName name="_xlnm.Print_Area" localSheetId="0">Team!$A$1:$AF$81</definedName>
    <definedName name="Geschlecht">Team!$AM$94:$AM$98</definedName>
    <definedName name="Spielart">Team!$AM$88:$AM$92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89" i="1" l="1"/>
  <c r="J51" i="1"/>
  <c r="AO128" i="1"/>
  <c r="AO127" i="1"/>
  <c r="AO120" i="1"/>
  <c r="AO119" i="1"/>
  <c r="AO112" i="1"/>
  <c r="AO110" i="1"/>
  <c r="AO103" i="1"/>
  <c r="AO105" i="1"/>
  <c r="AO101" i="1"/>
  <c r="AO102" i="1"/>
  <c r="AO104" i="1"/>
  <c r="AO106" i="1"/>
  <c r="AO107" i="1"/>
  <c r="AO108" i="1"/>
  <c r="AO109" i="1"/>
  <c r="AO111" i="1"/>
  <c r="AO113" i="1"/>
  <c r="AO114" i="1"/>
  <c r="AO115" i="1"/>
  <c r="AO116" i="1"/>
  <c r="AO117" i="1"/>
  <c r="AO118" i="1"/>
  <c r="AO121" i="1"/>
  <c r="AO122" i="1"/>
  <c r="AO123" i="1"/>
  <c r="AO124" i="1"/>
  <c r="AO125" i="1"/>
  <c r="AO152" i="1" s="1"/>
  <c r="AO126" i="1"/>
  <c r="AO100" i="1"/>
  <c r="X79" i="1"/>
  <c r="C37" i="1"/>
  <c r="AM156" i="1"/>
  <c r="AM155" i="1"/>
  <c r="AM154" i="1"/>
  <c r="AL154" i="1" s="1"/>
  <c r="AL130" i="1"/>
  <c r="N46" i="1" s="1"/>
  <c r="AD42" i="1"/>
  <c r="B63" i="1"/>
  <c r="B62" i="1"/>
  <c r="O67" i="1"/>
  <c r="S34" i="1"/>
  <c r="S37" i="1" s="1"/>
  <c r="I34" i="1"/>
  <c r="Z34" i="1"/>
  <c r="Z37" i="1" s="1"/>
  <c r="C66" i="1"/>
  <c r="AO90" i="1"/>
  <c r="AA51" i="1"/>
  <c r="C64" i="1"/>
  <c r="C34" i="1"/>
  <c r="N42" i="1"/>
  <c r="B37" i="1"/>
  <c r="AD51" i="1"/>
  <c r="N51" i="1"/>
  <c r="I37" i="1"/>
  <c r="AP152" i="1" l="1"/>
  <c r="AD48" i="1"/>
  <c r="N48" i="1"/>
  <c r="M58" i="1" s="1"/>
  <c r="AD46" i="1"/>
  <c r="AC59" i="1" s="1"/>
  <c r="AB65" i="1" l="1"/>
</calcChain>
</file>

<file path=xl/sharedStrings.xml><?xml version="1.0" encoding="utf-8"?>
<sst xmlns="http://schemas.openxmlformats.org/spreadsheetml/2006/main" count="179" uniqueCount="83">
  <si>
    <t>-</t>
  </si>
  <si>
    <t>Spielnummer</t>
  </si>
  <si>
    <t>Heimverein</t>
  </si>
  <si>
    <t>Gastverein</t>
  </si>
  <si>
    <t>Datum</t>
  </si>
  <si>
    <t>Spielort</t>
  </si>
  <si>
    <t>Schiedsrichter A</t>
  </si>
  <si>
    <t>Schiedsrichter B</t>
  </si>
  <si>
    <t>Name</t>
  </si>
  <si>
    <t>Vorname</t>
  </si>
  <si>
    <t>Straße</t>
  </si>
  <si>
    <t>Wohnort</t>
  </si>
  <si>
    <t>Vereinszugehörigkeit des Schiedsrichter</t>
  </si>
  <si>
    <t>Abfahrt vom Wohnort: Datum - Uhrzeit</t>
  </si>
  <si>
    <t xml:space="preserve">voraussichtliche Rückkehr zum Wohnort: Datum - Uhrzeit </t>
  </si>
  <si>
    <t>Fahrtkosten</t>
  </si>
  <si>
    <t>km x</t>
  </si>
  <si>
    <t>€</t>
  </si>
  <si>
    <t>Spielleiterentschädigung</t>
  </si>
  <si>
    <t>Wochentag-Zuschlag</t>
  </si>
  <si>
    <t>Std.</t>
  </si>
  <si>
    <t>Übernachtung</t>
  </si>
  <si>
    <t xml:space="preserve">    </t>
  </si>
  <si>
    <t>Summe</t>
  </si>
  <si>
    <t>Gesamtbetrag:</t>
  </si>
  <si>
    <t>Ort, Datum</t>
  </si>
  <si>
    <t>Das Reisekostenabrechnungsformular verbleibt als Quittung beim Heimverein.</t>
  </si>
  <si>
    <t>Freundschaftsspiel</t>
  </si>
  <si>
    <t>Spielart</t>
  </si>
  <si>
    <t>Turnier</t>
  </si>
  <si>
    <t>Reisekostenabrechnung für Schiedsrichter
    Handballverband Württemberg</t>
  </si>
  <si>
    <t>Abwesenheitsvergütung für</t>
  </si>
  <si>
    <t>Korrektur:</t>
  </si>
  <si>
    <t>Betrag</t>
  </si>
  <si>
    <t>Abwesenheitsvergütung</t>
  </si>
  <si>
    <t>zusätzliche Kilometer</t>
  </si>
  <si>
    <r>
      <rPr>
        <sz val="10"/>
        <rFont val="Calibri"/>
        <family val="2"/>
      </rPr>
      <t xml:space="preserve">⃝ SR1 / ⃝ SR2 </t>
    </r>
    <r>
      <rPr>
        <sz val="10"/>
        <rFont val="Arial"/>
        <family val="2"/>
      </rPr>
      <t xml:space="preserve"> &gt;8 Std. (12€)</t>
    </r>
  </si>
  <si>
    <t xml:space="preserve">   Gesamtbetrag korrigiert</t>
  </si>
  <si>
    <t>Spielklasse</t>
  </si>
  <si>
    <t>km x 0,30 €</t>
  </si>
  <si>
    <t>____ à 0,30€ = ____€</t>
  </si>
  <si>
    <t>Männer</t>
  </si>
  <si>
    <t>männliche Jugend</t>
  </si>
  <si>
    <t>Frauen</t>
  </si>
  <si>
    <t>weibliche Jugend</t>
  </si>
  <si>
    <t>Württembergliga</t>
  </si>
  <si>
    <t>Landesliga</t>
  </si>
  <si>
    <t>Verbandspokal</t>
  </si>
  <si>
    <t>Bezirksspielklassen</t>
  </si>
  <si>
    <t>BWOL</t>
  </si>
  <si>
    <t>HBW-Pokal C-Jgd.</t>
  </si>
  <si>
    <t>HBW-Pokal A-/B-Jgd.</t>
  </si>
  <si>
    <t>Verband A-/B-Jgd.</t>
  </si>
  <si>
    <t>Verband C-Jgd.</t>
  </si>
  <si>
    <t>Bezirk A-Jgd.</t>
  </si>
  <si>
    <t>Bezirk ohne A-Jgd.</t>
  </si>
  <si>
    <t>Verband A-Jgd.</t>
  </si>
  <si>
    <t>Verband B-/C-Jgd.</t>
  </si>
  <si>
    <t>Sonstige Kosten für:</t>
  </si>
  <si>
    <t>Meisterschaftsspiel</t>
  </si>
  <si>
    <t>Pokalspiel</t>
  </si>
  <si>
    <t>Bezirkspokal</t>
  </si>
  <si>
    <t>⃝ SR1    ⃝ SR2</t>
  </si>
  <si>
    <t>Halle oder Hallennummer</t>
  </si>
  <si>
    <t>Relegation</t>
  </si>
  <si>
    <t>DHB-Turnier &lt;120 min</t>
  </si>
  <si>
    <t>DHB-Turnier &gt;120 min</t>
  </si>
  <si>
    <t>Bereich</t>
  </si>
  <si>
    <t>spätere Ankunft am Wohnort bei Turnieren: SR1: ______Uhr SR2: ______ Uhr à 10€/h = _______€</t>
  </si>
  <si>
    <t>mit 2. Liga öffentlich</t>
  </si>
  <si>
    <t>mit 1. Liga/Int öffentlich</t>
  </si>
  <si>
    <t>mit 1. Liga/Int nicht öffentl.</t>
  </si>
  <si>
    <t>mit 2. Liga nicht öffentl.</t>
  </si>
  <si>
    <t>mit 3. Liga</t>
  </si>
  <si>
    <t xml:space="preserve">KM            </t>
  </si>
  <si>
    <t>Begründung: ______________________________________________________</t>
  </si>
  <si>
    <t xml:space="preserve">       </t>
  </si>
  <si>
    <t>Verbandsliga</t>
  </si>
  <si>
    <t>BWOL -Verbandsliga</t>
  </si>
  <si>
    <t>Landesliga und tiefer</t>
  </si>
  <si>
    <t>mJA-BWOL</t>
  </si>
  <si>
    <t>mJB-BWOL</t>
  </si>
  <si>
    <t>Stand 27.09.2023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</si>
</sst>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h:mm"/>
    <numFmt numFmtId="165" formatCode="h:mm;@"/>
    <numFmt numFmtId="166" formatCode="#,##0.00\ &quot;€&quot;"/>
    <numFmt numFmtId="167" formatCode="_-* #,##0.00\ [$€]_-;\-* #,##0.00\ [$€]_-;_-* &quot;-&quot;??\ [$€]_-;_-@_-"/>
    <numFmt numFmtId="168" formatCode="hh:mm;@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name val="Wingdings"/>
      <charset val="2"/>
    </font>
    <font>
      <b/>
      <sz val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color indexed="8"/>
      <name val="Tahoma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Calibri"/>
      <family val="2"/>
    </font>
    <font>
      <b/>
      <sz val="10"/>
      <color rgb="FFFF0000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 applyAlignment="1" applyProtection="1">
      <alignment horizontal="left"/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0" fillId="0" borderId="5" xfId="0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6" xfId="0" quotePrefix="1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6" xfId="0" applyFont="1" applyBorder="1" applyAlignment="1" applyProtection="1">
      <alignment horizontal="left" vertical="center"/>
      <protection hidden="1"/>
    </xf>
    <xf numFmtId="0" fontId="0" fillId="0" borderId="7" xfId="0" applyBorder="1" applyAlignment="1" applyProtection="1">
      <alignment horizontal="left"/>
      <protection hidden="1"/>
    </xf>
    <xf numFmtId="0" fontId="4" fillId="0" borderId="0" xfId="0" quotePrefix="1" applyFont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left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left"/>
      <protection hidden="1"/>
    </xf>
    <xf numFmtId="0" fontId="7" fillId="0" borderId="9" xfId="0" applyFont="1" applyBorder="1" applyAlignment="1" applyProtection="1">
      <alignment horizontal="left"/>
      <protection hidden="1"/>
    </xf>
    <xf numFmtId="0" fontId="0" fillId="0" borderId="9" xfId="0" applyBorder="1" applyAlignment="1" applyProtection="1">
      <alignment horizontal="left"/>
      <protection hidden="1"/>
    </xf>
    <xf numFmtId="0" fontId="0" fillId="0" borderId="10" xfId="0" applyBorder="1" applyAlignment="1" applyProtection="1">
      <alignment horizontal="left"/>
      <protection hidden="1"/>
    </xf>
    <xf numFmtId="0" fontId="0" fillId="0" borderId="11" xfId="0" applyBorder="1" applyAlignment="1" applyProtection="1">
      <alignment horizontal="left"/>
      <protection hidden="1"/>
    </xf>
    <xf numFmtId="14" fontId="5" fillId="0" borderId="0" xfId="0" applyNumberFormat="1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/>
      <protection hidden="1"/>
    </xf>
    <xf numFmtId="0" fontId="0" fillId="0" borderId="12" xfId="0" applyBorder="1" applyAlignment="1" applyProtection="1">
      <alignment horizontal="left"/>
      <protection hidden="1"/>
    </xf>
    <xf numFmtId="0" fontId="7" fillId="0" borderId="13" xfId="0" applyFont="1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left"/>
      <protection hidden="1"/>
    </xf>
    <xf numFmtId="0" fontId="5" fillId="0" borderId="14" xfId="0" applyFont="1" applyBorder="1" applyAlignment="1" applyProtection="1">
      <alignment horizontal="left" vertical="center"/>
      <protection hidden="1"/>
    </xf>
    <xf numFmtId="0" fontId="5" fillId="0" borderId="13" xfId="0" applyFont="1" applyBorder="1" applyAlignment="1" applyProtection="1">
      <alignment horizontal="left" vertical="center"/>
      <protection hidden="1"/>
    </xf>
    <xf numFmtId="0" fontId="8" fillId="0" borderId="13" xfId="0" applyFont="1" applyBorder="1" applyAlignment="1" applyProtection="1">
      <alignment horizontal="left"/>
      <protection hidden="1"/>
    </xf>
    <xf numFmtId="0" fontId="0" fillId="0" borderId="15" xfId="0" applyBorder="1" applyAlignment="1" applyProtection="1">
      <alignment horizontal="left"/>
      <protection hidden="1"/>
    </xf>
    <xf numFmtId="0" fontId="7" fillId="0" borderId="2" xfId="0" applyFont="1" applyBorder="1" applyAlignment="1" applyProtection="1">
      <alignment horizontal="left"/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8" fillId="0" borderId="2" xfId="0" applyFont="1" applyBorder="1" applyAlignment="1" applyProtection="1">
      <alignment horizontal="left"/>
      <protection hidden="1"/>
    </xf>
    <xf numFmtId="0" fontId="5" fillId="0" borderId="7" xfId="0" applyFont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14" fontId="5" fillId="0" borderId="0" xfId="0" applyNumberFormat="1" applyFont="1" applyAlignment="1" applyProtection="1">
      <alignment horizontal="center" vertical="center"/>
      <protection hidden="1"/>
    </xf>
    <xf numFmtId="165" fontId="2" fillId="0" borderId="0" xfId="0" applyNumberFormat="1" applyFont="1" applyAlignment="1" applyProtection="1">
      <alignment vertical="center"/>
      <protection hidden="1"/>
    </xf>
    <xf numFmtId="165" fontId="2" fillId="0" borderId="0" xfId="0" applyNumberFormat="1" applyFont="1" applyAlignment="1" applyProtection="1">
      <alignment horizontal="left" vertical="center"/>
      <protection hidden="1"/>
    </xf>
    <xf numFmtId="20" fontId="5" fillId="0" borderId="7" xfId="0" applyNumberFormat="1" applyFont="1" applyBorder="1" applyAlignment="1" applyProtection="1">
      <alignment horizontal="left" vertical="center"/>
      <protection hidden="1"/>
    </xf>
    <xf numFmtId="20" fontId="2" fillId="0" borderId="0" xfId="0" applyNumberFormat="1" applyFont="1" applyAlignment="1" applyProtection="1">
      <alignment vertical="center"/>
      <protection hidden="1"/>
    </xf>
    <xf numFmtId="14" fontId="5" fillId="0" borderId="9" xfId="0" applyNumberFormat="1" applyFont="1" applyBorder="1" applyAlignment="1" applyProtection="1">
      <alignment horizontal="left" vertical="center"/>
      <protection hidden="1"/>
    </xf>
    <xf numFmtId="14" fontId="5" fillId="0" borderId="9" xfId="0" applyNumberFormat="1" applyFont="1" applyBorder="1" applyAlignment="1" applyProtection="1">
      <alignment horizontal="center" vertical="center"/>
      <protection hidden="1"/>
    </xf>
    <xf numFmtId="165" fontId="2" fillId="0" borderId="9" xfId="0" applyNumberFormat="1" applyFont="1" applyBorder="1" applyAlignment="1" applyProtection="1">
      <alignment vertical="center"/>
      <protection hidden="1"/>
    </xf>
    <xf numFmtId="165" fontId="2" fillId="0" borderId="9" xfId="0" applyNumberFormat="1" applyFont="1" applyBorder="1" applyAlignment="1" applyProtection="1">
      <alignment horizontal="left" vertical="center"/>
      <protection hidden="1"/>
    </xf>
    <xf numFmtId="20" fontId="2" fillId="0" borderId="9" xfId="0" applyNumberFormat="1" applyFont="1" applyBorder="1" applyAlignment="1" applyProtection="1">
      <alignment vertical="center"/>
      <protection hidden="1"/>
    </xf>
    <xf numFmtId="14" fontId="2" fillId="0" borderId="5" xfId="0" applyNumberFormat="1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9" xfId="0" applyFont="1" applyBorder="1" applyAlignment="1" applyProtection="1">
      <alignment vertical="center"/>
      <protection hidden="1"/>
    </xf>
    <xf numFmtId="0" fontId="2" fillId="0" borderId="9" xfId="0" applyFont="1" applyBorder="1" applyAlignment="1" applyProtection="1">
      <alignment horizontal="left" vertical="center"/>
      <protection hidden="1"/>
    </xf>
    <xf numFmtId="14" fontId="2" fillId="0" borderId="9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right"/>
      <protection hidden="1"/>
    </xf>
    <xf numFmtId="0" fontId="9" fillId="0" borderId="0" xfId="0" applyFont="1" applyAlignment="1" applyProtection="1">
      <alignment horizontal="center"/>
      <protection hidden="1"/>
    </xf>
    <xf numFmtId="166" fontId="2" fillId="0" borderId="0" xfId="0" applyNumberFormat="1" applyFont="1" applyProtection="1"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2" fontId="2" fillId="0" borderId="16" xfId="0" applyNumberFormat="1" applyFont="1" applyBorder="1" applyProtection="1">
      <protection hidden="1"/>
    </xf>
    <xf numFmtId="2" fontId="2" fillId="0" borderId="0" xfId="0" applyNumberFormat="1" applyFont="1" applyProtection="1">
      <protection hidden="1"/>
    </xf>
    <xf numFmtId="2" fontId="2" fillId="0" borderId="9" xfId="0" applyNumberFormat="1" applyFont="1" applyBorder="1" applyProtection="1">
      <protection locked="0" hidden="1"/>
    </xf>
    <xf numFmtId="2" fontId="5" fillId="0" borderId="16" xfId="0" applyNumberFormat="1" applyFont="1" applyBorder="1" applyProtection="1">
      <protection hidden="1"/>
    </xf>
    <xf numFmtId="0" fontId="2" fillId="0" borderId="0" xfId="0" applyFont="1" applyProtection="1">
      <protection hidden="1"/>
    </xf>
    <xf numFmtId="1" fontId="2" fillId="0" borderId="0" xfId="0" applyNumberFormat="1" applyFont="1" applyAlignment="1" applyProtection="1">
      <alignment horizontal="right"/>
      <protection hidden="1"/>
    </xf>
    <xf numFmtId="2" fontId="5" fillId="0" borderId="0" xfId="0" applyNumberFormat="1" applyFont="1" applyProtection="1">
      <protection hidden="1"/>
    </xf>
    <xf numFmtId="2" fontId="9" fillId="0" borderId="0" xfId="0" applyNumberFormat="1" applyFont="1" applyAlignment="1" applyProtection="1">
      <alignment horizontal="left"/>
      <protection hidden="1"/>
    </xf>
    <xf numFmtId="2" fontId="4" fillId="0" borderId="0" xfId="0" applyNumberFormat="1" applyFont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left" vertical="center"/>
      <protection hidden="1"/>
    </xf>
    <xf numFmtId="14" fontId="5" fillId="0" borderId="6" xfId="0" applyNumberFormat="1" applyFont="1" applyBorder="1" applyAlignment="1" applyProtection="1">
      <alignment horizontal="left" vertical="center"/>
      <protection hidden="1"/>
    </xf>
    <xf numFmtId="0" fontId="0" fillId="0" borderId="14" xfId="0" applyBorder="1" applyAlignment="1" applyProtection="1">
      <alignment horizontal="left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7" xfId="0" applyFont="1" applyBorder="1" applyAlignment="1" applyProtection="1">
      <alignment horizontal="left"/>
      <protection hidden="1"/>
    </xf>
    <xf numFmtId="0" fontId="0" fillId="0" borderId="18" xfId="0" applyBorder="1" applyAlignment="1" applyProtection="1">
      <alignment horizontal="left"/>
      <protection hidden="1"/>
    </xf>
    <xf numFmtId="0" fontId="7" fillId="0" borderId="18" xfId="0" applyFont="1" applyBorder="1" applyAlignment="1" applyProtection="1">
      <alignment horizontal="left"/>
      <protection hidden="1"/>
    </xf>
    <xf numFmtId="0" fontId="5" fillId="0" borderId="18" xfId="0" applyFont="1" applyBorder="1" applyAlignment="1" applyProtection="1">
      <alignment horizontal="left" vertical="center"/>
      <protection hidden="1"/>
    </xf>
    <xf numFmtId="0" fontId="7" fillId="0" borderId="16" xfId="0" applyFont="1" applyBorder="1" applyAlignment="1" applyProtection="1">
      <alignment horizontal="left"/>
      <protection hidden="1"/>
    </xf>
    <xf numFmtId="164" fontId="2" fillId="0" borderId="0" xfId="0" applyNumberFormat="1" applyFont="1" applyAlignment="1" applyProtection="1">
      <alignment horizontal="right" vertical="center"/>
      <protection hidden="1"/>
    </xf>
    <xf numFmtId="164" fontId="2" fillId="0" borderId="9" xfId="0" applyNumberFormat="1" applyFont="1" applyBorder="1" applyAlignment="1" applyProtection="1">
      <alignment horizontal="right" vertical="center"/>
      <protection hidden="1"/>
    </xf>
    <xf numFmtId="20" fontId="2" fillId="0" borderId="0" xfId="0" applyNumberFormat="1" applyFont="1" applyAlignment="1" applyProtection="1">
      <alignment horizontal="left" vertical="center"/>
      <protection hidden="1"/>
    </xf>
    <xf numFmtId="166" fontId="2" fillId="0" borderId="0" xfId="0" applyNumberFormat="1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center"/>
      <protection hidden="1"/>
    </xf>
    <xf numFmtId="14" fontId="2" fillId="0" borderId="0" xfId="0" applyNumberFormat="1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4" fontId="2" fillId="0" borderId="9" xfId="0" applyNumberFormat="1" applyFont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left"/>
      <protection hidden="1"/>
    </xf>
    <xf numFmtId="14" fontId="14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7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right"/>
      <protection hidden="1"/>
    </xf>
    <xf numFmtId="0" fontId="1" fillId="0" borderId="0" xfId="0" applyFont="1" applyAlignment="1" applyProtection="1">
      <alignment horizontal="right"/>
      <protection hidden="1"/>
    </xf>
    <xf numFmtId="0" fontId="7" fillId="0" borderId="16" xfId="0" applyFont="1" applyBorder="1" applyProtection="1">
      <protection hidden="1"/>
    </xf>
    <xf numFmtId="14" fontId="5" fillId="0" borderId="0" xfId="0" applyNumberFormat="1" applyFont="1" applyAlignment="1" applyProtection="1">
      <alignment vertical="center"/>
      <protection hidden="1"/>
    </xf>
    <xf numFmtId="14" fontId="5" fillId="0" borderId="9" xfId="0" applyNumberFormat="1" applyFont="1" applyBorder="1" applyAlignment="1" applyProtection="1">
      <alignment vertical="center"/>
      <protection hidden="1"/>
    </xf>
    <xf numFmtId="2" fontId="2" fillId="0" borderId="9" xfId="0" applyNumberFormat="1" applyFont="1" applyBorder="1" applyProtection="1">
      <protection hidden="1"/>
    </xf>
    <xf numFmtId="1" fontId="2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14" fontId="14" fillId="0" borderId="0" xfId="0" applyNumberFormat="1" applyFont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left"/>
      <protection hidden="1"/>
    </xf>
    <xf numFmtId="44" fontId="0" fillId="2" borderId="0" xfId="2" applyFont="1" applyFill="1" applyAlignment="1" applyProtection="1">
      <alignment horizontal="left"/>
      <protection hidden="1"/>
    </xf>
    <xf numFmtId="0" fontId="5" fillId="0" borderId="25" xfId="0" applyFont="1" applyBorder="1" applyAlignment="1" applyProtection="1">
      <alignment horizontal="left" vertical="center"/>
      <protection hidden="1"/>
    </xf>
    <xf numFmtId="0" fontId="7" fillId="0" borderId="0" xfId="0" applyFont="1" applyProtection="1">
      <protection hidden="1"/>
    </xf>
    <xf numFmtId="0" fontId="0" fillId="0" borderId="25" xfId="0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right"/>
      <protection locked="0" hidden="1"/>
    </xf>
    <xf numFmtId="0" fontId="0" fillId="2" borderId="0" xfId="0" applyFill="1" applyAlignment="1" applyProtection="1">
      <alignment horizontal="left"/>
      <protection locked="0" hidden="1"/>
    </xf>
    <xf numFmtId="0" fontId="1" fillId="2" borderId="0" xfId="0" applyFont="1" applyFill="1" applyAlignment="1" applyProtection="1">
      <alignment horizontal="left" wrapText="1"/>
      <protection hidden="1"/>
    </xf>
    <xf numFmtId="14" fontId="2" fillId="0" borderId="0" xfId="0" applyNumberFormat="1" applyFont="1" applyAlignment="1" applyProtection="1">
      <alignment horizontal="left" vertical="center"/>
      <protection hidden="1"/>
    </xf>
    <xf numFmtId="20" fontId="2" fillId="0" borderId="0" xfId="0" applyNumberFormat="1" applyFont="1" applyAlignment="1" applyProtection="1">
      <alignment horizontal="left" vertical="center"/>
      <protection hidden="1"/>
    </xf>
    <xf numFmtId="20" fontId="2" fillId="0" borderId="9" xfId="0" applyNumberFormat="1" applyFont="1" applyBorder="1" applyAlignment="1" applyProtection="1">
      <alignment horizontal="left" vertical="center"/>
      <protection hidden="1"/>
    </xf>
    <xf numFmtId="164" fontId="2" fillId="0" borderId="0" xfId="0" applyNumberFormat="1" applyFont="1" applyAlignment="1" applyProtection="1">
      <alignment horizontal="right" vertical="center"/>
      <protection hidden="1"/>
    </xf>
    <xf numFmtId="164" fontId="2" fillId="0" borderId="9" xfId="0" applyNumberFormat="1" applyFont="1" applyBorder="1" applyAlignment="1" applyProtection="1">
      <alignment horizontal="right" vertical="center"/>
      <protection hidden="1"/>
    </xf>
    <xf numFmtId="168" fontId="2" fillId="0" borderId="0" xfId="0" applyNumberFormat="1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left" vertical="center"/>
      <protection locked="0" hidden="1"/>
    </xf>
    <xf numFmtId="0" fontId="2" fillId="0" borderId="9" xfId="0" applyFont="1" applyBorder="1" applyAlignment="1" applyProtection="1">
      <alignment horizontal="left" vertical="center"/>
      <protection locked="0" hidden="1"/>
    </xf>
    <xf numFmtId="0" fontId="7" fillId="0" borderId="16" xfId="0" applyFont="1" applyBorder="1" applyAlignment="1" applyProtection="1">
      <alignment horizontal="left" vertical="center"/>
      <protection hidden="1"/>
    </xf>
    <xf numFmtId="0" fontId="7" fillId="0" borderId="16" xfId="0" applyFont="1" applyBorder="1" applyAlignment="1" applyProtection="1">
      <alignment horizontal="left"/>
      <protection hidden="1"/>
    </xf>
    <xf numFmtId="0" fontId="4" fillId="3" borderId="1" xfId="0" applyFont="1" applyFill="1" applyBorder="1" applyAlignment="1" applyProtection="1">
      <alignment horizontal="left" vertical="center" wrapText="1" indent="4"/>
      <protection hidden="1"/>
    </xf>
    <xf numFmtId="0" fontId="4" fillId="3" borderId="2" xfId="0" applyFont="1" applyFill="1" applyBorder="1" applyAlignment="1" applyProtection="1">
      <alignment horizontal="left" vertical="center" indent="4"/>
      <protection hidden="1"/>
    </xf>
    <xf numFmtId="0" fontId="4" fillId="3" borderId="4" xfId="0" applyFont="1" applyFill="1" applyBorder="1" applyAlignment="1" applyProtection="1">
      <alignment horizontal="left" vertical="center" indent="4"/>
      <protection hidden="1"/>
    </xf>
    <xf numFmtId="0" fontId="7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/>
      <protection locked="0" hidden="1"/>
    </xf>
    <xf numFmtId="0" fontId="5" fillId="0" borderId="9" xfId="0" applyFont="1" applyBorder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/>
      <protection hidden="1"/>
    </xf>
    <xf numFmtId="0" fontId="12" fillId="0" borderId="12" xfId="0" applyFont="1" applyBorder="1" applyAlignment="1" applyProtection="1">
      <alignment horizontal="center" vertical="center"/>
      <protection hidden="1"/>
    </xf>
    <xf numFmtId="0" fontId="12" fillId="0" borderId="13" xfId="0" applyFont="1" applyBorder="1" applyAlignment="1" applyProtection="1">
      <alignment horizontal="center" vertical="center"/>
      <protection hidden="1"/>
    </xf>
    <xf numFmtId="0" fontId="12" fillId="0" borderId="15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locked="0" hidden="1"/>
    </xf>
    <xf numFmtId="0" fontId="10" fillId="0" borderId="9" xfId="0" applyFont="1" applyBorder="1" applyAlignment="1" applyProtection="1">
      <alignment horizontal="center" vertical="center"/>
      <protection locked="0" hidden="1"/>
    </xf>
    <xf numFmtId="0" fontId="5" fillId="0" borderId="17" xfId="0" applyFont="1" applyBorder="1" applyAlignment="1" applyProtection="1">
      <alignment horizontal="center" vertical="center"/>
      <protection locked="0"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9" fillId="0" borderId="19" xfId="0" applyFont="1" applyBorder="1" applyAlignment="1" applyProtection="1">
      <alignment horizontal="center" vertical="center"/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9" fillId="0" borderId="20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7" fillId="0" borderId="21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right" vertical="center"/>
      <protection hidden="1"/>
    </xf>
    <xf numFmtId="0" fontId="4" fillId="0" borderId="2" xfId="0" applyFont="1" applyBorder="1" applyAlignment="1" applyProtection="1">
      <alignment horizontal="right" vertical="center"/>
      <protection hidden="1"/>
    </xf>
    <xf numFmtId="0" fontId="4" fillId="0" borderId="4" xfId="0" applyFont="1" applyBorder="1" applyAlignment="1" applyProtection="1">
      <alignment horizontal="right" vertical="center"/>
      <protection hidden="1"/>
    </xf>
    <xf numFmtId="0" fontId="4" fillId="0" borderId="6" xfId="0" applyFont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7" xfId="0" applyFont="1" applyBorder="1" applyAlignment="1" applyProtection="1">
      <alignment horizontal="right" vertical="center"/>
      <protection hidden="1"/>
    </xf>
    <xf numFmtId="0" fontId="7" fillId="0" borderId="5" xfId="0" applyFont="1" applyBorder="1" applyAlignment="1" applyProtection="1">
      <alignment horizontal="center"/>
      <protection hidden="1"/>
    </xf>
    <xf numFmtId="0" fontId="7" fillId="0" borderId="17" xfId="0" applyFont="1" applyBorder="1" applyAlignment="1" applyProtection="1">
      <alignment horizontal="center"/>
      <protection hidden="1"/>
    </xf>
    <xf numFmtId="2" fontId="4" fillId="0" borderId="0" xfId="0" applyNumberFormat="1" applyFont="1" applyAlignment="1" applyProtection="1">
      <alignment horizontal="right" vertical="center"/>
      <protection hidden="1"/>
    </xf>
    <xf numFmtId="2" fontId="4" fillId="0" borderId="13" xfId="0" applyNumberFormat="1" applyFont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1" fillId="0" borderId="27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9" fillId="0" borderId="23" xfId="0" applyFont="1" applyBorder="1" applyAlignment="1" applyProtection="1">
      <alignment horizontal="center"/>
      <protection locked="0" hidden="1"/>
    </xf>
    <xf numFmtId="0" fontId="0" fillId="0" borderId="22" xfId="0" applyBorder="1" applyProtection="1">
      <protection locked="0"/>
    </xf>
    <xf numFmtId="0" fontId="0" fillId="0" borderId="24" xfId="0" applyBorder="1" applyProtection="1">
      <protection locked="0"/>
    </xf>
    <xf numFmtId="0" fontId="9" fillId="0" borderId="10" xfId="0" applyFont="1" applyBorder="1" applyAlignment="1" applyProtection="1">
      <alignment horizontal="center"/>
      <protection locked="0" hidden="1"/>
    </xf>
    <xf numFmtId="0" fontId="9" fillId="0" borderId="9" xfId="0" applyFont="1" applyBorder="1" applyAlignment="1" applyProtection="1">
      <alignment horizontal="center"/>
      <protection locked="0" hidden="1"/>
    </xf>
    <xf numFmtId="0" fontId="9" fillId="0" borderId="25" xfId="0" applyFont="1" applyBorder="1" applyAlignment="1" applyProtection="1">
      <alignment horizontal="center"/>
      <protection locked="0" hidden="1"/>
    </xf>
    <xf numFmtId="14" fontId="5" fillId="0" borderId="0" xfId="0" applyNumberFormat="1" applyFont="1" applyAlignment="1" applyProtection="1">
      <alignment horizontal="center" vertical="center"/>
      <protection locked="0" hidden="1"/>
    </xf>
    <xf numFmtId="14" fontId="5" fillId="0" borderId="9" xfId="0" applyNumberFormat="1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/>
      <protection hidden="1"/>
    </xf>
    <xf numFmtId="14" fontId="14" fillId="0" borderId="9" xfId="0" applyNumberFormat="1" applyFont="1" applyBorder="1" applyAlignment="1" applyProtection="1">
      <alignment horizontal="center"/>
      <protection hidden="1"/>
    </xf>
    <xf numFmtId="0" fontId="7" fillId="0" borderId="26" xfId="0" applyFont="1" applyBorder="1" applyAlignment="1" applyProtection="1">
      <alignment horizontal="center"/>
      <protection hidden="1"/>
    </xf>
    <xf numFmtId="4" fontId="5" fillId="0" borderId="13" xfId="0" applyNumberFormat="1" applyFont="1" applyBorder="1" applyAlignment="1" applyProtection="1">
      <alignment horizontal="right"/>
      <protection hidden="1"/>
    </xf>
    <xf numFmtId="1" fontId="2" fillId="0" borderId="9" xfId="0" applyNumberFormat="1" applyFont="1" applyBorder="1" applyAlignment="1" applyProtection="1">
      <alignment horizontal="right"/>
      <protection locked="0" hidden="1"/>
    </xf>
    <xf numFmtId="2" fontId="2" fillId="0" borderId="0" xfId="0" applyNumberFormat="1" applyFont="1" applyAlignment="1" applyProtection="1">
      <alignment horizontal="right"/>
      <protection hidden="1"/>
    </xf>
    <xf numFmtId="2" fontId="2" fillId="0" borderId="9" xfId="0" applyNumberFormat="1" applyFont="1" applyBorder="1" applyAlignment="1" applyProtection="1">
      <alignment horizontal="right"/>
      <protection hidden="1"/>
    </xf>
    <xf numFmtId="166" fontId="2" fillId="0" borderId="0" xfId="0" applyNumberFormat="1" applyFont="1" applyAlignment="1" applyProtection="1">
      <alignment horizontal="left"/>
      <protection hidden="1"/>
    </xf>
    <xf numFmtId="4" fontId="5" fillId="0" borderId="0" xfId="0" applyNumberFormat="1" applyFont="1" applyProtection="1">
      <protection hidden="1"/>
    </xf>
    <xf numFmtId="4" fontId="11" fillId="0" borderId="0" xfId="0" applyNumberFormat="1" applyFont="1" applyProtection="1">
      <protection hidden="1"/>
    </xf>
    <xf numFmtId="4" fontId="11" fillId="0" borderId="13" xfId="0" applyNumberFormat="1" applyFont="1" applyBorder="1" applyProtection="1">
      <protection hidden="1"/>
    </xf>
    <xf numFmtId="0" fontId="2" fillId="0" borderId="9" xfId="0" applyFont="1" applyBorder="1" applyAlignment="1" applyProtection="1">
      <alignment horizontal="center"/>
      <protection locked="0" hidden="1"/>
    </xf>
    <xf numFmtId="0" fontId="7" fillId="0" borderId="9" xfId="0" applyFont="1" applyBorder="1" applyAlignment="1" applyProtection="1">
      <alignment horizontal="center"/>
      <protection locked="0" hidden="1"/>
    </xf>
  </cellXfs>
  <cellStyles count="3">
    <cellStyle name="Euro" xfId="1" xr:uid="{00000000-0005-0000-0000-000000000000}"/>
    <cellStyle name="Standard" xfId="0" builtinId="0"/>
    <cellStyle name="Währung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M$2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85730</xdr:colOff>
      <xdr:row>0</xdr:row>
      <xdr:rowOff>85725</xdr:rowOff>
    </xdr:from>
    <xdr:to>
      <xdr:col>29</xdr:col>
      <xdr:colOff>361269</xdr:colOff>
      <xdr:row>1</xdr:row>
      <xdr:rowOff>11079</xdr:rowOff>
    </xdr:to>
    <xdr:pic>
      <xdr:nvPicPr>
        <xdr:cNvPr id="6" name="Grafik 5" descr="hvw-fb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80" y="85725"/>
          <a:ext cx="1913839" cy="744504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9</xdr:row>
          <xdr:rowOff>57150</xdr:rowOff>
        </xdr:from>
        <xdr:to>
          <xdr:col>7</xdr:col>
          <xdr:colOff>9525</xdr:colOff>
          <xdr:row>10</xdr:row>
          <xdr:rowOff>66675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Feiertag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autoPageBreaks="0" fitToPage="1"/>
  </sheetPr>
  <dimension ref="A1:AR156"/>
  <sheetViews>
    <sheetView windowProtection="1" showGridLines="0" showZeros="0" tabSelected="1" showOutlineSymbols="0" topLeftCell="C1" zoomScaleNormal="100" workbookViewId="0">
      <selection activeCell="C5" sqref="C5:E7"/>
    </sheetView>
  </sheetViews>
  <sheetFormatPr baseColWidth="10" defaultColWidth="11.42578125" defaultRowHeight="12.75" x14ac:dyDescent="0.2"/>
  <cols>
    <col min="1" max="1" width="1.7109375" style="105" customWidth="1"/>
    <col min="2" max="2" width="1.140625" style="105" customWidth="1"/>
    <col min="3" max="3" width="6.42578125" style="105" customWidth="1"/>
    <col min="4" max="4" width="8.28515625" style="105" customWidth="1"/>
    <col min="5" max="7" width="1.42578125" style="105" customWidth="1"/>
    <col min="8" max="8" width="2.5703125" style="105" customWidth="1"/>
    <col min="9" max="9" width="6" style="105" customWidth="1"/>
    <col min="10" max="10" width="3.7109375" style="105" customWidth="1"/>
    <col min="11" max="11" width="7.5703125" style="105" customWidth="1"/>
    <col min="12" max="12" width="1.140625" style="105" customWidth="1"/>
    <col min="13" max="13" width="1.85546875" style="105" customWidth="1"/>
    <col min="14" max="14" width="9" style="105" customWidth="1"/>
    <col min="15" max="15" width="2.85546875" style="105" customWidth="1"/>
    <col min="16" max="16" width="1.42578125" style="105" customWidth="1"/>
    <col min="17" max="17" width="1.5703125" style="105" customWidth="1"/>
    <col min="18" max="18" width="1.140625" style="105" customWidth="1"/>
    <col min="19" max="19" width="4.85546875" style="105" customWidth="1"/>
    <col min="20" max="20" width="1.85546875" style="105" customWidth="1"/>
    <col min="21" max="21" width="2.42578125" style="105" customWidth="1"/>
    <col min="22" max="24" width="1.85546875" style="105" customWidth="1"/>
    <col min="25" max="25" width="2.85546875" style="105" customWidth="1"/>
    <col min="26" max="26" width="8" style="105" customWidth="1"/>
    <col min="27" max="27" width="4.7109375" style="105" customWidth="1"/>
    <col min="28" max="28" width="4.5703125" style="105" bestFit="1" customWidth="1"/>
    <col min="29" max="29" width="4.42578125" style="105" customWidth="1"/>
    <col min="30" max="30" width="10.5703125" style="105" customWidth="1"/>
    <col min="31" max="31" width="2.7109375" style="105" customWidth="1"/>
    <col min="32" max="32" width="1.7109375" style="105" customWidth="1"/>
    <col min="33" max="33" width="11.42578125" style="105" customWidth="1"/>
    <col min="34" max="38" width="11.42578125" style="105" hidden="1" customWidth="1"/>
    <col min="39" max="39" width="23.140625" style="105" hidden="1" customWidth="1"/>
    <col min="40" max="40" width="11.42578125" style="105" hidden="1" customWidth="1"/>
    <col min="41" max="41" width="22.5703125" style="105" hidden="1" customWidth="1"/>
    <col min="42" max="42" width="11.42578125" style="105" hidden="1" customWidth="1"/>
    <col min="43" max="43" width="15.42578125" style="105" customWidth="1"/>
    <col min="44" max="16384" width="11.42578125" style="105"/>
  </cols>
  <sheetData>
    <row r="1" spans="1:38" s="104" customFormat="1" ht="64.5" customHeight="1" thickTop="1" x14ac:dyDescent="0.2">
      <c r="A1" s="103"/>
      <c r="B1" s="127" t="s">
        <v>30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9"/>
      <c r="AF1" s="103"/>
      <c r="AL1" s="104" t="s">
        <v>29</v>
      </c>
    </row>
    <row r="2" spans="1:38" s="104" customFormat="1" ht="10.5" customHeight="1" thickBot="1" x14ac:dyDescent="0.25">
      <c r="A2" s="103"/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7"/>
      <c r="AF2" s="103"/>
    </row>
    <row r="3" spans="1:38" ht="15.75" customHeight="1" thickTop="1" thickBot="1" x14ac:dyDescent="0.25">
      <c r="A3" s="1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"/>
    </row>
    <row r="4" spans="1:38" ht="9.75" customHeight="1" thickTop="1" x14ac:dyDescent="0.2">
      <c r="A4" s="1"/>
      <c r="B4" s="2"/>
      <c r="C4" s="3"/>
      <c r="D4" s="3"/>
      <c r="E4" s="3"/>
      <c r="F4" s="3"/>
      <c r="G4" s="4"/>
      <c r="H4" s="3"/>
      <c r="I4" s="3"/>
      <c r="J4" s="3"/>
      <c r="K4" s="3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5"/>
      <c r="AF4" s="1"/>
    </row>
    <row r="5" spans="1:38" ht="10.5" customHeight="1" x14ac:dyDescent="0.2">
      <c r="A5" s="1"/>
      <c r="B5" s="6"/>
      <c r="C5" s="140" t="s">
        <v>59</v>
      </c>
      <c r="D5" s="140"/>
      <c r="E5" s="140"/>
      <c r="F5" s="7"/>
      <c r="G5" s="8"/>
      <c r="H5" s="131"/>
      <c r="I5" s="131"/>
      <c r="J5" s="131"/>
      <c r="K5" s="142"/>
      <c r="L5" s="10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9" t="s">
        <v>0</v>
      </c>
      <c r="Y5" s="139"/>
      <c r="Z5" s="131"/>
      <c r="AA5" s="131"/>
      <c r="AB5" s="131"/>
      <c r="AC5" s="131"/>
      <c r="AD5" s="131"/>
      <c r="AE5" s="11"/>
      <c r="AF5" s="1"/>
    </row>
    <row r="6" spans="1:38" ht="6.75" customHeight="1" x14ac:dyDescent="0.2">
      <c r="A6" s="1"/>
      <c r="B6" s="6"/>
      <c r="C6" s="140"/>
      <c r="D6" s="140"/>
      <c r="E6" s="140"/>
      <c r="F6" s="7"/>
      <c r="G6" s="8"/>
      <c r="H6" s="131"/>
      <c r="I6" s="131"/>
      <c r="J6" s="131"/>
      <c r="K6" s="142"/>
      <c r="L6" s="10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9"/>
      <c r="Y6" s="139"/>
      <c r="Z6" s="131"/>
      <c r="AA6" s="131"/>
      <c r="AB6" s="131"/>
      <c r="AC6" s="131"/>
      <c r="AD6" s="131"/>
      <c r="AE6" s="11"/>
      <c r="AF6" s="1"/>
    </row>
    <row r="7" spans="1:38" ht="5.25" customHeight="1" x14ac:dyDescent="0.2">
      <c r="A7" s="1"/>
      <c r="B7" s="6"/>
      <c r="C7" s="141"/>
      <c r="D7" s="141"/>
      <c r="E7" s="141"/>
      <c r="F7" s="12"/>
      <c r="G7" s="8"/>
      <c r="H7" s="131"/>
      <c r="I7" s="131"/>
      <c r="J7" s="131"/>
      <c r="K7" s="142"/>
      <c r="L7" s="13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9"/>
      <c r="Y7" s="139"/>
      <c r="Z7" s="131"/>
      <c r="AA7" s="131"/>
      <c r="AB7" s="131"/>
      <c r="AC7" s="131"/>
      <c r="AD7" s="131"/>
      <c r="AE7" s="11"/>
      <c r="AF7" s="1"/>
    </row>
    <row r="8" spans="1:38" x14ac:dyDescent="0.2">
      <c r="A8" s="1"/>
      <c r="B8" s="6"/>
      <c r="C8" s="133" t="s">
        <v>28</v>
      </c>
      <c r="D8" s="133"/>
      <c r="E8" s="133"/>
      <c r="F8" s="88"/>
      <c r="G8" s="14"/>
      <c r="H8" s="143" t="s">
        <v>1</v>
      </c>
      <c r="I8" s="143"/>
      <c r="J8" s="143"/>
      <c r="K8" s="144"/>
      <c r="L8" s="13"/>
      <c r="M8" s="130" t="s">
        <v>2</v>
      </c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"/>
      <c r="Y8" s="1"/>
      <c r="Z8" s="134" t="s">
        <v>3</v>
      </c>
      <c r="AA8" s="134"/>
      <c r="AB8" s="134"/>
      <c r="AC8" s="134"/>
      <c r="AD8" s="134"/>
      <c r="AE8" s="11"/>
      <c r="AF8" s="1"/>
    </row>
    <row r="9" spans="1:38" ht="5.25" customHeight="1" x14ac:dyDescent="0.2">
      <c r="A9" s="1"/>
      <c r="B9" s="15"/>
      <c r="C9" s="16"/>
      <c r="D9" s="17"/>
      <c r="E9" s="17"/>
      <c r="F9" s="113"/>
      <c r="G9" s="17"/>
      <c r="H9" s="17"/>
      <c r="I9" s="17"/>
      <c r="J9" s="17"/>
      <c r="K9" s="17"/>
      <c r="L9" s="18"/>
      <c r="M9" s="16"/>
      <c r="N9" s="16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6"/>
      <c r="AA9" s="16"/>
      <c r="AB9" s="17"/>
      <c r="AC9" s="17"/>
      <c r="AD9" s="17"/>
      <c r="AE9" s="19"/>
      <c r="AF9" s="1"/>
    </row>
    <row r="10" spans="1:38" ht="15.75" x14ac:dyDescent="0.2">
      <c r="A10" s="1"/>
      <c r="B10" s="6"/>
      <c r="C10" s="20"/>
      <c r="D10" s="1"/>
      <c r="E10" s="1"/>
      <c r="F10" s="1"/>
      <c r="G10" s="167" t="s">
        <v>41</v>
      </c>
      <c r="H10" s="168"/>
      <c r="I10" s="168"/>
      <c r="J10" s="168"/>
      <c r="K10" s="169"/>
      <c r="L10" s="10"/>
      <c r="M10" s="9"/>
      <c r="N10" s="9"/>
      <c r="O10" s="9"/>
      <c r="P10" s="1"/>
      <c r="Q10" s="9"/>
      <c r="R10" s="9"/>
      <c r="S10" s="9"/>
      <c r="T10" s="1"/>
      <c r="U10" s="1"/>
      <c r="V10" s="1"/>
      <c r="W10" s="1"/>
      <c r="X10" s="1"/>
      <c r="Y10" s="10"/>
      <c r="Z10" s="21"/>
      <c r="AA10" s="21"/>
      <c r="AB10" s="1"/>
      <c r="AC10" s="1"/>
      <c r="AD10" s="1"/>
      <c r="AE10" s="11"/>
      <c r="AF10" s="1"/>
    </row>
    <row r="11" spans="1:38" ht="18" x14ac:dyDescent="0.2">
      <c r="A11" s="1"/>
      <c r="B11" s="6"/>
      <c r="C11" s="173">
        <v>45188</v>
      </c>
      <c r="D11" s="173"/>
      <c r="E11" s="99"/>
      <c r="F11" s="7"/>
      <c r="G11" s="8"/>
      <c r="H11" s="166" t="s">
        <v>67</v>
      </c>
      <c r="I11" s="166"/>
      <c r="J11" s="166"/>
      <c r="K11" s="9"/>
      <c r="L11" s="10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"/>
      <c r="Y11" s="10"/>
      <c r="Z11" s="131"/>
      <c r="AA11" s="131"/>
      <c r="AB11" s="131"/>
      <c r="AC11" s="131"/>
      <c r="AD11" s="131"/>
      <c r="AE11" s="11"/>
      <c r="AF11" s="1"/>
    </row>
    <row r="12" spans="1:38" ht="15.75" customHeight="1" x14ac:dyDescent="0.2">
      <c r="A12" s="1"/>
      <c r="B12" s="6"/>
      <c r="C12" s="174"/>
      <c r="D12" s="174"/>
      <c r="E12" s="100"/>
      <c r="F12" s="7"/>
      <c r="G12" s="170" t="s">
        <v>77</v>
      </c>
      <c r="H12" s="171"/>
      <c r="I12" s="171"/>
      <c r="J12" s="171"/>
      <c r="K12" s="172"/>
      <c r="L12" s="13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9"/>
      <c r="Y12" s="10"/>
      <c r="Z12" s="132"/>
      <c r="AA12" s="132"/>
      <c r="AB12" s="132"/>
      <c r="AC12" s="132"/>
      <c r="AD12" s="132"/>
      <c r="AE12" s="11"/>
      <c r="AF12" s="1"/>
    </row>
    <row r="13" spans="1:38" ht="15.75" customHeight="1" x14ac:dyDescent="0.2">
      <c r="A13" s="1"/>
      <c r="B13" s="6"/>
      <c r="C13" s="134" t="s">
        <v>4</v>
      </c>
      <c r="D13" s="134"/>
      <c r="E13" s="98"/>
      <c r="F13" s="12"/>
      <c r="G13" s="8"/>
      <c r="H13" s="130" t="s">
        <v>38</v>
      </c>
      <c r="I13" s="130"/>
      <c r="J13" s="130"/>
      <c r="K13" s="1"/>
      <c r="L13" s="13"/>
      <c r="M13" s="130" t="s">
        <v>63</v>
      </c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9"/>
      <c r="Y13" s="10"/>
      <c r="Z13" s="133" t="s">
        <v>5</v>
      </c>
      <c r="AA13" s="133"/>
      <c r="AB13" s="133"/>
      <c r="AC13" s="133"/>
      <c r="AD13" s="133"/>
      <c r="AE13" s="11"/>
      <c r="AF13" s="1"/>
    </row>
    <row r="14" spans="1:38" ht="6" customHeight="1" thickBot="1" x14ac:dyDescent="0.25">
      <c r="A14" s="1"/>
      <c r="B14" s="22"/>
      <c r="C14" s="23"/>
      <c r="D14" s="24"/>
      <c r="E14" s="24"/>
      <c r="F14" s="24"/>
      <c r="G14" s="24"/>
      <c r="H14" s="24"/>
      <c r="I14" s="24"/>
      <c r="J14" s="24"/>
      <c r="K14" s="23"/>
      <c r="L14" s="25"/>
      <c r="M14" s="26"/>
      <c r="N14" s="26"/>
      <c r="O14" s="26"/>
      <c r="P14" s="24"/>
      <c r="Q14" s="26"/>
      <c r="R14" s="26"/>
      <c r="S14" s="26"/>
      <c r="T14" s="24"/>
      <c r="U14" s="24"/>
      <c r="V14" s="24"/>
      <c r="W14" s="24"/>
      <c r="X14" s="24"/>
      <c r="Y14" s="25"/>
      <c r="Z14" s="27"/>
      <c r="AA14" s="27"/>
      <c r="AB14" s="24"/>
      <c r="AC14" s="24"/>
      <c r="AD14" s="24"/>
      <c r="AE14" s="28"/>
      <c r="AF14" s="1"/>
    </row>
    <row r="15" spans="1:38" ht="8.25" customHeight="1" thickTop="1" thickBot="1" x14ac:dyDescent="0.25">
      <c r="A15" s="1"/>
      <c r="B15" s="77"/>
      <c r="C15" s="78"/>
      <c r="D15" s="77"/>
      <c r="E15" s="77"/>
      <c r="F15" s="77"/>
      <c r="G15" s="77"/>
      <c r="H15" s="77"/>
      <c r="I15" s="77"/>
      <c r="J15" s="77"/>
      <c r="K15" s="78"/>
      <c r="L15" s="79"/>
      <c r="M15" s="79"/>
      <c r="N15" s="79"/>
      <c r="O15" s="79"/>
      <c r="P15" s="1"/>
      <c r="Q15" s="30"/>
      <c r="R15" s="33"/>
      <c r="S15" s="33"/>
      <c r="T15" s="3"/>
      <c r="U15" s="3"/>
      <c r="V15" s="3"/>
      <c r="W15" s="3"/>
      <c r="X15" s="3"/>
      <c r="Y15" s="3"/>
      <c r="Z15" s="3"/>
      <c r="AA15" s="1"/>
      <c r="AB15" s="1"/>
      <c r="AC15" s="1"/>
      <c r="AD15" s="1"/>
      <c r="AE15" s="1"/>
      <c r="AF15" s="1"/>
    </row>
    <row r="16" spans="1:38" ht="6" customHeight="1" thickTop="1" x14ac:dyDescent="0.2">
      <c r="A16" s="1"/>
      <c r="B16" s="2"/>
      <c r="C16" s="29"/>
      <c r="D16" s="3"/>
      <c r="E16" s="3"/>
      <c r="F16" s="3"/>
      <c r="G16" s="3"/>
      <c r="H16" s="3"/>
      <c r="I16" s="3"/>
      <c r="J16" s="3"/>
      <c r="K16" s="29"/>
      <c r="L16" s="30"/>
      <c r="M16" s="30"/>
      <c r="N16" s="30"/>
      <c r="O16" s="31"/>
      <c r="P16" s="6"/>
      <c r="Q16" s="9"/>
      <c r="R16" s="32"/>
      <c r="S16" s="33"/>
      <c r="T16" s="33"/>
      <c r="U16" s="33"/>
      <c r="V16" s="33"/>
      <c r="W16" s="33"/>
      <c r="X16" s="33"/>
      <c r="Y16" s="3"/>
      <c r="Z16" s="3"/>
      <c r="AA16" s="3"/>
      <c r="AB16" s="3"/>
      <c r="AC16" s="3"/>
      <c r="AD16" s="3"/>
      <c r="AE16" s="5"/>
      <c r="AF16" s="1"/>
    </row>
    <row r="17" spans="1:39" ht="15" customHeight="1" x14ac:dyDescent="0.2">
      <c r="A17" s="1"/>
      <c r="B17" s="6"/>
      <c r="C17" s="175" t="s">
        <v>6</v>
      </c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34"/>
      <c r="P17" s="6"/>
      <c r="Q17" s="9"/>
      <c r="R17" s="35"/>
      <c r="S17" s="175" t="s">
        <v>7</v>
      </c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1"/>
      <c r="AF17" s="1"/>
    </row>
    <row r="18" spans="1:39" ht="6" customHeight="1" x14ac:dyDescent="0.2">
      <c r="A18" s="1"/>
      <c r="B18" s="6"/>
      <c r="C18" s="87"/>
      <c r="D18" s="1"/>
      <c r="E18" s="1"/>
      <c r="F18" s="1"/>
      <c r="G18" s="1"/>
      <c r="H18" s="1"/>
      <c r="I18" s="1"/>
      <c r="J18" s="1"/>
      <c r="K18" s="87"/>
      <c r="L18" s="9"/>
      <c r="M18" s="9"/>
      <c r="N18" s="9"/>
      <c r="O18" s="34"/>
      <c r="P18" s="6"/>
      <c r="Q18" s="9"/>
      <c r="R18" s="35"/>
      <c r="S18" s="21"/>
      <c r="T18" s="21"/>
      <c r="U18" s="21"/>
      <c r="V18" s="21"/>
      <c r="W18" s="21"/>
      <c r="X18" s="21"/>
      <c r="Y18" s="1"/>
      <c r="Z18" s="1"/>
      <c r="AA18" s="1"/>
      <c r="AB18" s="1"/>
      <c r="AC18" s="1"/>
      <c r="AD18" s="1"/>
      <c r="AE18" s="11"/>
      <c r="AF18" s="1"/>
    </row>
    <row r="19" spans="1:39" ht="15.75" customHeight="1" x14ac:dyDescent="0.2">
      <c r="A19" s="1"/>
      <c r="B19" s="6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34"/>
      <c r="P19" s="6"/>
      <c r="Q19" s="1"/>
      <c r="R19" s="6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1"/>
      <c r="AF19" s="1"/>
    </row>
    <row r="20" spans="1:39" ht="3.95" customHeight="1" x14ac:dyDescent="0.2">
      <c r="A20" s="1"/>
      <c r="B20" s="6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34"/>
      <c r="P20" s="6"/>
      <c r="Q20" s="1"/>
      <c r="R20" s="6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1"/>
      <c r="AF20" s="1"/>
    </row>
    <row r="21" spans="1:39" ht="15.75" x14ac:dyDescent="0.2">
      <c r="A21" s="1"/>
      <c r="B21" s="6"/>
      <c r="C21" s="125" t="s">
        <v>8</v>
      </c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34"/>
      <c r="P21" s="6"/>
      <c r="Q21" s="11"/>
      <c r="R21" s="1"/>
      <c r="S21" s="125" t="s">
        <v>8</v>
      </c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1"/>
      <c r="AF21" s="1"/>
    </row>
    <row r="22" spans="1:39" ht="15.75" x14ac:dyDescent="0.2">
      <c r="A22" s="1"/>
      <c r="B22" s="6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34"/>
      <c r="P22" s="6"/>
      <c r="Q22" s="11"/>
      <c r="R22" s="1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1"/>
      <c r="AF22" s="1"/>
    </row>
    <row r="23" spans="1:39" ht="3.95" customHeight="1" x14ac:dyDescent="0.2">
      <c r="A23" s="1"/>
      <c r="B23" s="6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34"/>
      <c r="P23" s="6"/>
      <c r="Q23" s="11"/>
      <c r="R23" s="1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1"/>
      <c r="AF23" s="1"/>
    </row>
    <row r="24" spans="1:39" ht="12.75" customHeight="1" x14ac:dyDescent="0.2">
      <c r="A24" s="1"/>
      <c r="B24" s="6"/>
      <c r="C24" s="126" t="s">
        <v>9</v>
      </c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1"/>
      <c r="P24" s="6"/>
      <c r="Q24" s="11"/>
      <c r="R24" s="1"/>
      <c r="S24" s="126" t="s">
        <v>9</v>
      </c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1"/>
      <c r="AF24" s="1"/>
    </row>
    <row r="25" spans="1:39" ht="15.75" customHeight="1" x14ac:dyDescent="0.2">
      <c r="A25" s="1"/>
      <c r="B25" s="6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34"/>
      <c r="P25" s="6"/>
      <c r="Q25" s="11"/>
      <c r="R25" s="1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1"/>
      <c r="AF25" s="1"/>
    </row>
    <row r="26" spans="1:39" ht="3.95" customHeight="1" x14ac:dyDescent="0.2">
      <c r="A26" s="1"/>
      <c r="B26" s="6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34"/>
      <c r="P26" s="6"/>
      <c r="Q26" s="11"/>
      <c r="R26" s="1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1"/>
      <c r="AF26" s="1"/>
    </row>
    <row r="27" spans="1:39" ht="15.75" x14ac:dyDescent="0.2">
      <c r="A27" s="1"/>
      <c r="B27" s="6"/>
      <c r="C27" s="126" t="s">
        <v>10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34"/>
      <c r="P27" s="6"/>
      <c r="Q27" s="11"/>
      <c r="R27" s="1"/>
      <c r="S27" s="126" t="s">
        <v>10</v>
      </c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1"/>
      <c r="AF27" s="1"/>
      <c r="AM27" s="115" t="b">
        <v>0</v>
      </c>
    </row>
    <row r="28" spans="1:39" ht="15.75" x14ac:dyDescent="0.2">
      <c r="A28" s="1"/>
      <c r="B28" s="6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34"/>
      <c r="P28" s="6"/>
      <c r="Q28" s="11"/>
      <c r="R28" s="1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1"/>
      <c r="AF28" s="1"/>
    </row>
    <row r="29" spans="1:39" ht="3.95" customHeight="1" x14ac:dyDescent="0.2">
      <c r="A29" s="1"/>
      <c r="B29" s="6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34"/>
      <c r="P29" s="6"/>
      <c r="Q29" s="11"/>
      <c r="R29" s="1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1"/>
      <c r="AF29" s="1"/>
    </row>
    <row r="30" spans="1:39" x14ac:dyDescent="0.2">
      <c r="A30" s="1"/>
      <c r="B30" s="6"/>
      <c r="C30" s="126" t="s">
        <v>11</v>
      </c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1"/>
      <c r="P30" s="6"/>
      <c r="Q30" s="11"/>
      <c r="R30" s="1"/>
      <c r="S30" s="176" t="s">
        <v>11</v>
      </c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1"/>
      <c r="AF30" s="1"/>
    </row>
    <row r="31" spans="1:39" ht="15.75" customHeight="1" x14ac:dyDescent="0.2">
      <c r="A31" s="1"/>
      <c r="B31" s="6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1"/>
      <c r="P31" s="6"/>
      <c r="Q31" s="11"/>
      <c r="R31" s="1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1"/>
      <c r="AF31" s="1"/>
    </row>
    <row r="32" spans="1:39" ht="3.95" customHeight="1" x14ac:dyDescent="0.2">
      <c r="A32" s="1"/>
      <c r="B32" s="6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1"/>
      <c r="P32" s="6"/>
      <c r="Q32" s="11"/>
      <c r="R32" s="1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1"/>
      <c r="AF32" s="1"/>
    </row>
    <row r="33" spans="1:32" ht="12.75" customHeight="1" x14ac:dyDescent="0.2">
      <c r="A33" s="1"/>
      <c r="B33" s="6"/>
      <c r="C33" s="126" t="s">
        <v>12</v>
      </c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1"/>
      <c r="P33" s="6"/>
      <c r="Q33" s="11"/>
      <c r="R33" s="1"/>
      <c r="S33" s="126" t="s">
        <v>12</v>
      </c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1"/>
      <c r="AF33" s="1"/>
    </row>
    <row r="34" spans="1:32" ht="15.75" customHeight="1" x14ac:dyDescent="0.2">
      <c r="A34" s="1"/>
      <c r="B34" s="6"/>
      <c r="C34" s="117">
        <f xml:space="preserve"> C11</f>
        <v>45188</v>
      </c>
      <c r="D34" s="117"/>
      <c r="E34" s="86"/>
      <c r="F34" s="122"/>
      <c r="G34" s="122"/>
      <c r="H34" s="122"/>
      <c r="I34" s="83" t="str">
        <f>IF(C11=0,"","Uhr")</f>
        <v>Uhr</v>
      </c>
      <c r="J34" s="36"/>
      <c r="K34" s="37"/>
      <c r="L34" s="81"/>
      <c r="M34" s="81"/>
      <c r="N34" s="38"/>
      <c r="O34" s="39"/>
      <c r="P34" s="6"/>
      <c r="Q34" s="11"/>
      <c r="R34" s="1"/>
      <c r="S34" s="117" t="str">
        <f>IF(S19=0,"",C11)</f>
        <v/>
      </c>
      <c r="T34" s="117"/>
      <c r="U34" s="117"/>
      <c r="V34" s="117"/>
      <c r="W34" s="122"/>
      <c r="X34" s="122"/>
      <c r="Y34" s="122"/>
      <c r="Z34" s="83" t="str">
        <f>IF(S19=0,"",I34)</f>
        <v/>
      </c>
      <c r="AA34" s="40"/>
      <c r="AB34" s="120"/>
      <c r="AC34" s="120"/>
      <c r="AD34" s="118"/>
      <c r="AE34" s="11"/>
      <c r="AF34" s="1"/>
    </row>
    <row r="35" spans="1:32" ht="3.95" customHeight="1" x14ac:dyDescent="0.2">
      <c r="A35" s="1"/>
      <c r="B35" s="6"/>
      <c r="C35" s="89"/>
      <c r="D35" s="89"/>
      <c r="E35" s="89"/>
      <c r="F35" s="89"/>
      <c r="G35" s="89"/>
      <c r="H35" s="41"/>
      <c r="I35" s="42"/>
      <c r="J35" s="42"/>
      <c r="K35" s="43"/>
      <c r="L35" s="82"/>
      <c r="M35" s="82"/>
      <c r="N35" s="44"/>
      <c r="O35" s="39"/>
      <c r="P35" s="6"/>
      <c r="Q35" s="11"/>
      <c r="R35" s="1"/>
      <c r="S35" s="89"/>
      <c r="T35" s="89"/>
      <c r="U35" s="89"/>
      <c r="V35" s="89"/>
      <c r="W35" s="89"/>
      <c r="X35" s="89"/>
      <c r="Y35" s="89"/>
      <c r="Z35" s="45"/>
      <c r="AA35" s="45"/>
      <c r="AB35" s="121"/>
      <c r="AC35" s="121"/>
      <c r="AD35" s="119"/>
      <c r="AE35" s="11"/>
      <c r="AF35" s="1"/>
    </row>
    <row r="36" spans="1:32" x14ac:dyDescent="0.2">
      <c r="A36" s="1"/>
      <c r="B36" s="6"/>
      <c r="C36" s="126" t="s">
        <v>13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1"/>
      <c r="P36" s="6"/>
      <c r="Q36" s="11"/>
      <c r="R36" s="1"/>
      <c r="S36" s="126" t="s">
        <v>13</v>
      </c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1"/>
      <c r="AF36" s="1"/>
    </row>
    <row r="37" spans="1:32" ht="15.75" customHeight="1" x14ac:dyDescent="0.2">
      <c r="A37" s="1"/>
      <c r="B37" s="46">
        <f xml:space="preserve"> C11</f>
        <v>45188</v>
      </c>
      <c r="C37" s="117" t="str">
        <f>IF(C19="","",IF(F37=0,C34,IF(F37&lt;F34,C34+1,C34)))</f>
        <v/>
      </c>
      <c r="D37" s="117"/>
      <c r="E37" s="86"/>
      <c r="F37" s="122"/>
      <c r="G37" s="122"/>
      <c r="H37" s="122"/>
      <c r="I37" s="83" t="str">
        <f>I34</f>
        <v>Uhr</v>
      </c>
      <c r="J37" s="36"/>
      <c r="K37" s="40"/>
      <c r="L37" s="81"/>
      <c r="M37" s="81"/>
      <c r="N37" s="47"/>
      <c r="O37" s="34"/>
      <c r="P37" s="6"/>
      <c r="Q37" s="11"/>
      <c r="R37" s="1"/>
      <c r="S37" s="117" t="str">
        <f>IF(W37=0,S34,IF(W37&lt;W34,S34+1,S34))</f>
        <v/>
      </c>
      <c r="T37" s="117"/>
      <c r="U37" s="117"/>
      <c r="V37" s="117"/>
      <c r="W37" s="122"/>
      <c r="X37" s="122"/>
      <c r="Y37" s="122"/>
      <c r="Z37" s="83" t="str">
        <f>Z34</f>
        <v/>
      </c>
      <c r="AA37" s="40"/>
      <c r="AB37" s="120"/>
      <c r="AC37" s="120"/>
      <c r="AD37" s="118"/>
      <c r="AE37" s="11"/>
      <c r="AF37" s="1"/>
    </row>
    <row r="38" spans="1:32" ht="3.95" customHeight="1" x14ac:dyDescent="0.2">
      <c r="A38" s="1"/>
      <c r="B38" s="6"/>
      <c r="C38" s="89"/>
      <c r="D38" s="89"/>
      <c r="E38" s="89"/>
      <c r="F38" s="89"/>
      <c r="G38" s="89"/>
      <c r="H38" s="41"/>
      <c r="I38" s="42"/>
      <c r="J38" s="42"/>
      <c r="K38" s="48"/>
      <c r="L38" s="82"/>
      <c r="M38" s="82"/>
      <c r="N38" s="49"/>
      <c r="O38" s="34"/>
      <c r="P38" s="6"/>
      <c r="Q38" s="11"/>
      <c r="R38" s="1"/>
      <c r="S38" s="50"/>
      <c r="T38" s="50"/>
      <c r="U38" s="50"/>
      <c r="V38" s="50"/>
      <c r="W38" s="82"/>
      <c r="X38" s="82"/>
      <c r="Y38" s="82"/>
      <c r="Z38" s="45"/>
      <c r="AA38" s="45"/>
      <c r="AB38" s="121"/>
      <c r="AC38" s="121"/>
      <c r="AD38" s="119"/>
      <c r="AE38" s="11"/>
      <c r="AF38" s="1"/>
    </row>
    <row r="39" spans="1:32" x14ac:dyDescent="0.2">
      <c r="A39" s="1"/>
      <c r="B39" s="6"/>
      <c r="C39" s="80" t="s">
        <v>14</v>
      </c>
      <c r="D39" s="80"/>
      <c r="E39" s="80"/>
      <c r="F39" s="80"/>
      <c r="G39" s="80"/>
      <c r="H39" s="87"/>
      <c r="I39" s="87"/>
      <c r="J39" s="87"/>
      <c r="K39" s="87"/>
      <c r="L39" s="87"/>
      <c r="M39" s="87"/>
      <c r="N39" s="87"/>
      <c r="O39" s="11"/>
      <c r="P39" s="6"/>
      <c r="Q39" s="11"/>
      <c r="R39" s="1"/>
      <c r="S39" s="126" t="s">
        <v>14</v>
      </c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1"/>
      <c r="AF39" s="1"/>
    </row>
    <row r="40" spans="1:32" ht="6" customHeight="1" thickBot="1" x14ac:dyDescent="0.25">
      <c r="A40" s="1"/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8"/>
      <c r="P40" s="6"/>
      <c r="Q40" s="11"/>
      <c r="R40" s="22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8"/>
      <c r="AF40" s="1"/>
    </row>
    <row r="41" spans="1:32" ht="5.25" customHeight="1" thickTop="1" x14ac:dyDescent="0.2">
      <c r="A41" s="1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6"/>
      <c r="Q41" s="11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5"/>
      <c r="AF41" s="1"/>
    </row>
    <row r="42" spans="1:32" ht="3.95" customHeight="1" x14ac:dyDescent="0.25">
      <c r="A42" s="1"/>
      <c r="B42" s="6"/>
      <c r="C42" s="51"/>
      <c r="D42" s="87"/>
      <c r="E42" s="87"/>
      <c r="F42" s="87"/>
      <c r="G42" s="87"/>
      <c r="H42" s="87"/>
      <c r="I42" s="87"/>
      <c r="J42" s="87"/>
      <c r="K42" s="87"/>
      <c r="L42" s="52"/>
      <c r="M42" s="87"/>
      <c r="N42" s="181">
        <f>F43*J43</f>
        <v>0</v>
      </c>
      <c r="O42" s="1"/>
      <c r="P42" s="6"/>
      <c r="Q42" s="11"/>
      <c r="R42" s="1"/>
      <c r="S42" s="51"/>
      <c r="T42" s="87"/>
      <c r="U42" s="87"/>
      <c r="V42" s="87"/>
      <c r="W42" s="87"/>
      <c r="X42" s="87"/>
      <c r="Y42" s="87"/>
      <c r="Z42" s="87"/>
      <c r="AA42" s="52"/>
      <c r="AB42" s="87"/>
      <c r="AC42" s="1"/>
      <c r="AD42" s="181">
        <f>X43*0.3</f>
        <v>0</v>
      </c>
      <c r="AE42" s="11"/>
      <c r="AF42" s="1"/>
    </row>
    <row r="43" spans="1:32" ht="14.25" customHeight="1" x14ac:dyDescent="0.2">
      <c r="A43" s="1"/>
      <c r="B43" s="6"/>
      <c r="C43" s="53" t="s">
        <v>15</v>
      </c>
      <c r="D43" s="87"/>
      <c r="E43" s="87"/>
      <c r="F43" s="180"/>
      <c r="G43" s="180"/>
      <c r="H43" s="180"/>
      <c r="I43" s="54" t="s">
        <v>16</v>
      </c>
      <c r="J43" s="183">
        <v>0.3</v>
      </c>
      <c r="K43" s="183"/>
      <c r="L43" s="183"/>
      <c r="M43" s="55"/>
      <c r="N43" s="182"/>
      <c r="O43" s="53" t="s">
        <v>17</v>
      </c>
      <c r="P43" s="6"/>
      <c r="Q43" s="11"/>
      <c r="R43" s="1"/>
      <c r="S43" s="53" t="s">
        <v>15</v>
      </c>
      <c r="T43" s="87"/>
      <c r="U43" s="87"/>
      <c r="V43" s="87"/>
      <c r="W43" s="1"/>
      <c r="X43" s="180"/>
      <c r="Y43" s="180"/>
      <c r="Z43" s="53" t="s">
        <v>39</v>
      </c>
      <c r="AA43" s="84"/>
      <c r="AB43" s="56"/>
      <c r="AC43" s="1"/>
      <c r="AD43" s="182"/>
      <c r="AE43" s="57" t="s">
        <v>17</v>
      </c>
      <c r="AF43" s="1"/>
    </row>
    <row r="44" spans="1:32" ht="3.75" customHeight="1" x14ac:dyDescent="0.2">
      <c r="A44" s="1"/>
      <c r="B44" s="6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1"/>
      <c r="P44" s="6"/>
      <c r="Q44" s="11"/>
      <c r="R44" s="6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11"/>
      <c r="AF44" s="1"/>
    </row>
    <row r="45" spans="1:32" x14ac:dyDescent="0.2">
      <c r="A45" s="1"/>
      <c r="B45" s="6"/>
      <c r="C45" s="53"/>
      <c r="D45" s="53"/>
      <c r="E45" s="53"/>
      <c r="F45" s="53"/>
      <c r="G45" s="58"/>
      <c r="H45" s="58"/>
      <c r="I45" s="54"/>
      <c r="J45" s="84"/>
      <c r="K45" s="84"/>
      <c r="L45" s="84"/>
      <c r="M45" s="53"/>
      <c r="N45" s="60"/>
      <c r="O45" s="53"/>
      <c r="P45" s="6"/>
      <c r="Q45" s="11"/>
      <c r="R45" s="6"/>
      <c r="S45" s="51"/>
      <c r="T45" s="87"/>
      <c r="U45" s="87"/>
      <c r="V45" s="87"/>
      <c r="W45" s="87"/>
      <c r="X45" s="87"/>
      <c r="Y45" s="87"/>
      <c r="Z45" s="87"/>
      <c r="AA45" s="84"/>
      <c r="AB45" s="87"/>
      <c r="AC45" s="1"/>
      <c r="AD45" s="60"/>
      <c r="AE45" s="11"/>
      <c r="AF45" s="1"/>
    </row>
    <row r="46" spans="1:32" ht="20.25" customHeight="1" x14ac:dyDescent="0.2">
      <c r="A46" s="1"/>
      <c r="B46" s="6"/>
      <c r="C46" s="63" t="s">
        <v>18</v>
      </c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101">
        <f>IF(C19=0,0,IF(OR(C5=AM90,C5=AM92,C5=AM88,C5=AM89),AL130,IF(C5=AM91,PRODUCT(10,AO89),AP130)))</f>
        <v>0</v>
      </c>
      <c r="O46" s="53" t="s">
        <v>17</v>
      </c>
      <c r="P46" s="6"/>
      <c r="Q46" s="11"/>
      <c r="R46" s="6"/>
      <c r="S46" s="63" t="s">
        <v>18</v>
      </c>
      <c r="T46" s="87"/>
      <c r="U46" s="87"/>
      <c r="V46" s="87"/>
      <c r="W46" s="87"/>
      <c r="X46" s="87"/>
      <c r="Y46" s="87"/>
      <c r="Z46" s="1"/>
      <c r="AA46" s="87"/>
      <c r="AB46" s="87"/>
      <c r="AC46" s="1"/>
      <c r="AD46" s="101">
        <f>IF(S19=0,0,IF(OR(C5=AM90,C5=AM92,C5=AM88,C5=AM89),AL130,IF(C5=AM91,PRODUCT(10,AO90),AP130)))</f>
        <v>0</v>
      </c>
      <c r="AE46" s="57" t="s">
        <v>17</v>
      </c>
      <c r="AF46" s="1"/>
    </row>
    <row r="47" spans="1:32" ht="3.95" customHeight="1" x14ac:dyDescent="0.25">
      <c r="A47" s="1"/>
      <c r="B47" s="6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9"/>
      <c r="O47" s="1"/>
      <c r="P47" s="6"/>
      <c r="Q47" s="11"/>
      <c r="R47" s="6"/>
      <c r="S47" s="87"/>
      <c r="T47" s="51"/>
      <c r="U47" s="51"/>
      <c r="V47" s="51"/>
      <c r="W47" s="51"/>
      <c r="X47" s="51"/>
      <c r="Y47" s="51"/>
      <c r="Z47" s="51"/>
      <c r="AA47" s="51"/>
      <c r="AB47" s="51"/>
      <c r="AC47" s="1"/>
      <c r="AD47" s="62"/>
      <c r="AE47" s="11"/>
      <c r="AF47" s="1"/>
    </row>
    <row r="48" spans="1:32" ht="20.25" customHeight="1" x14ac:dyDescent="0.2">
      <c r="A48" s="1"/>
      <c r="B48" s="6"/>
      <c r="C48" s="63" t="s">
        <v>19</v>
      </c>
      <c r="D48" s="53"/>
      <c r="E48" s="53"/>
      <c r="F48" s="53"/>
      <c r="G48" s="53"/>
      <c r="H48" s="53"/>
      <c r="I48" s="114"/>
      <c r="J48" s="53"/>
      <c r="K48" s="53"/>
      <c r="L48" s="53"/>
      <c r="M48" s="53"/>
      <c r="N48" s="101">
        <f>IF(AM27=TRUE,0,IF(C19=0,0,IF(AND(WEEKDAY(C11,2)&lt;6,NOT(C5=AM89)),IF(AO152=1,20,IF(AP152=1,25,12)),0)))</f>
        <v>0</v>
      </c>
      <c r="O48" s="53" t="s">
        <v>17</v>
      </c>
      <c r="P48" s="6"/>
      <c r="Q48" s="11"/>
      <c r="R48" s="6"/>
      <c r="S48" s="63" t="s">
        <v>19</v>
      </c>
      <c r="T48" s="87"/>
      <c r="U48" s="87"/>
      <c r="V48" s="87"/>
      <c r="W48" s="87"/>
      <c r="X48" s="87"/>
      <c r="Y48" s="1"/>
      <c r="Z48" s="87"/>
      <c r="AA48" s="114"/>
      <c r="AB48" s="53"/>
      <c r="AC48" s="1"/>
      <c r="AD48" s="101">
        <f>IF(AM27=TRUE,0,IF(S19=0,0,IF(AND(WEEKDAY(C11,2)&lt;6,NOT(C5=AM89)),IF(AO152=1,20,IF(AP152=1,25,12)),0)))</f>
        <v>0</v>
      </c>
      <c r="AE48" s="57" t="s">
        <v>17</v>
      </c>
      <c r="AF48" s="1"/>
    </row>
    <row r="49" spans="1:32" ht="3.95" customHeight="1" x14ac:dyDescent="0.2">
      <c r="A49" s="1"/>
      <c r="B49" s="6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1"/>
      <c r="P49" s="6"/>
      <c r="Q49" s="11"/>
      <c r="R49" s="6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11"/>
      <c r="AF49" s="1"/>
    </row>
    <row r="50" spans="1:32" ht="3.95" customHeight="1" x14ac:dyDescent="0.25">
      <c r="A50" s="1"/>
      <c r="B50" s="6"/>
      <c r="C50" s="63"/>
      <c r="D50" s="53"/>
      <c r="E50" s="53"/>
      <c r="F50" s="53"/>
      <c r="G50" s="63"/>
      <c r="H50" s="58"/>
      <c r="I50" s="58"/>
      <c r="J50" s="58"/>
      <c r="K50" s="53"/>
      <c r="L50" s="64"/>
      <c r="M50" s="53"/>
      <c r="N50" s="60"/>
      <c r="O50" s="1"/>
      <c r="P50" s="6"/>
      <c r="Q50" s="11"/>
      <c r="R50" s="6"/>
      <c r="S50" s="63"/>
      <c r="T50" s="87"/>
      <c r="U50" s="87"/>
      <c r="V50" s="87"/>
      <c r="W50" s="87"/>
      <c r="X50" s="87"/>
      <c r="Y50" s="52"/>
      <c r="Z50" s="87"/>
      <c r="AA50" s="60"/>
      <c r="AB50" s="87"/>
      <c r="AC50" s="1"/>
      <c r="AD50" s="65"/>
      <c r="AE50" s="11"/>
      <c r="AF50" s="1"/>
    </row>
    <row r="51" spans="1:32" ht="20.25" customHeight="1" x14ac:dyDescent="0.25">
      <c r="A51" s="1"/>
      <c r="B51" s="6"/>
      <c r="C51" s="63" t="s">
        <v>31</v>
      </c>
      <c r="D51" s="53"/>
      <c r="E51" s="53"/>
      <c r="F51" s="53"/>
      <c r="G51" s="63"/>
      <c r="H51" s="58"/>
      <c r="I51" s="58"/>
      <c r="J51" s="58" t="str">
        <f>IF(C5&lt;&gt;"Turnier",IF(AO89&lt;=8,"&lt;8","&gt;8"),"&lt;8")</f>
        <v>&lt;8</v>
      </c>
      <c r="K51" s="53" t="s">
        <v>20</v>
      </c>
      <c r="L51" s="102"/>
      <c r="M51" s="53"/>
      <c r="N51" s="101">
        <f>IF(J51="&lt;8",0,12)</f>
        <v>0</v>
      </c>
      <c r="O51" s="53" t="s">
        <v>17</v>
      </c>
      <c r="P51" s="6"/>
      <c r="Q51" s="11"/>
      <c r="R51" s="6"/>
      <c r="S51" s="63" t="s">
        <v>31</v>
      </c>
      <c r="T51" s="87"/>
      <c r="U51" s="87"/>
      <c r="V51" s="87"/>
      <c r="W51" s="87"/>
      <c r="X51" s="87"/>
      <c r="Y51" s="52"/>
      <c r="Z51" s="85"/>
      <c r="AA51" s="58" t="str">
        <f>IF(C5&lt;&gt;"Turnier",IF(AO90&lt;=8,"&lt;8","&gt;8"),"&lt;8")</f>
        <v>&lt;8</v>
      </c>
      <c r="AB51" s="58" t="s">
        <v>20</v>
      </c>
      <c r="AC51" s="87"/>
      <c r="AD51" s="101">
        <f>IF(AA51="&lt;8",0,12)</f>
        <v>0</v>
      </c>
      <c r="AE51" s="57" t="s">
        <v>17</v>
      </c>
      <c r="AF51" s="1"/>
    </row>
    <row r="52" spans="1:32" ht="3.95" customHeight="1" x14ac:dyDescent="0.25">
      <c r="A52" s="1"/>
      <c r="B52" s="6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9"/>
      <c r="O52" s="1"/>
      <c r="P52" s="6"/>
      <c r="Q52" s="11"/>
      <c r="R52" s="6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1"/>
      <c r="AD52" s="62"/>
      <c r="AE52" s="11"/>
      <c r="AF52" s="1"/>
    </row>
    <row r="53" spans="1:32" ht="20.25" customHeight="1" x14ac:dyDescent="0.2">
      <c r="A53" s="1"/>
      <c r="B53" s="6"/>
      <c r="C53" s="63" t="s">
        <v>21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61"/>
      <c r="O53" s="53" t="s">
        <v>17</v>
      </c>
      <c r="P53" s="6"/>
      <c r="Q53" s="11"/>
      <c r="R53" s="6"/>
      <c r="S53" s="63" t="s">
        <v>21</v>
      </c>
      <c r="T53" s="87"/>
      <c r="U53" s="87"/>
      <c r="V53" s="87"/>
      <c r="W53" s="87"/>
      <c r="X53" s="87"/>
      <c r="Y53" s="87"/>
      <c r="Z53" s="1"/>
      <c r="AA53" s="87"/>
      <c r="AB53" s="87"/>
      <c r="AC53" s="1"/>
      <c r="AD53" s="61"/>
      <c r="AE53" s="57" t="s">
        <v>17</v>
      </c>
      <c r="AF53" s="1"/>
    </row>
    <row r="54" spans="1:32" ht="3.95" customHeight="1" x14ac:dyDescent="0.25">
      <c r="A54" s="1"/>
      <c r="B54" s="6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9"/>
      <c r="O54" s="1"/>
      <c r="P54" s="6"/>
      <c r="Q54" s="11"/>
      <c r="R54" s="6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1"/>
      <c r="AD54" s="62"/>
      <c r="AE54" s="11"/>
      <c r="AF54" s="1"/>
    </row>
    <row r="55" spans="1:32" ht="20.25" customHeight="1" x14ac:dyDescent="0.2">
      <c r="A55" s="1"/>
      <c r="B55" s="6"/>
      <c r="C55" s="53" t="s">
        <v>58</v>
      </c>
      <c r="D55" s="53"/>
      <c r="E55" s="53"/>
      <c r="F55" s="53"/>
      <c r="G55" s="53"/>
      <c r="H55" s="187" t="s">
        <v>22</v>
      </c>
      <c r="I55" s="187"/>
      <c r="J55" s="187"/>
      <c r="K55" s="187"/>
      <c r="L55" s="53"/>
      <c r="M55" s="53"/>
      <c r="N55" s="61"/>
      <c r="O55" s="57" t="s">
        <v>17</v>
      </c>
      <c r="P55" s="6"/>
      <c r="Q55" s="11"/>
      <c r="R55" s="6"/>
      <c r="S55" s="106" t="s">
        <v>58</v>
      </c>
      <c r="T55" s="87"/>
      <c r="U55" s="87"/>
      <c r="V55" s="87"/>
      <c r="W55" s="87"/>
      <c r="X55" s="87"/>
      <c r="Y55" s="1"/>
      <c r="Z55" s="188"/>
      <c r="AA55" s="188"/>
      <c r="AB55" s="188"/>
      <c r="AC55" s="1"/>
      <c r="AD55" s="61"/>
      <c r="AE55" s="57" t="s">
        <v>17</v>
      </c>
      <c r="AF55" s="1"/>
    </row>
    <row r="56" spans="1:32" ht="5.25" customHeight="1" thickBot="1" x14ac:dyDescent="0.25">
      <c r="A56" s="1"/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8"/>
      <c r="P56" s="6"/>
      <c r="Q56" s="11"/>
      <c r="R56" s="22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8"/>
      <c r="AF56" s="1"/>
    </row>
    <row r="57" spans="1:32" ht="6.75" customHeight="1" thickTop="1" x14ac:dyDescent="0.2">
      <c r="A57" s="1"/>
      <c r="B57" s="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66"/>
      <c r="O57" s="1"/>
      <c r="P57" s="6"/>
      <c r="Q57" s="11"/>
      <c r="R57" s="6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66"/>
      <c r="AD57" s="66"/>
      <c r="AE57" s="11"/>
      <c r="AF57" s="1"/>
    </row>
    <row r="58" spans="1:32" ht="6.75" customHeight="1" x14ac:dyDescent="0.25">
      <c r="A58" s="1"/>
      <c r="B58" s="6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184">
        <f>SUM(N42:N55)</f>
        <v>0</v>
      </c>
      <c r="N58" s="185"/>
      <c r="O58" s="1"/>
      <c r="P58" s="6"/>
      <c r="Q58" s="11"/>
      <c r="R58" s="6"/>
      <c r="S58" s="87"/>
      <c r="T58" s="87"/>
      <c r="U58" s="87"/>
      <c r="V58" s="87"/>
      <c r="W58" s="87"/>
      <c r="X58" s="87"/>
      <c r="Y58" s="87"/>
      <c r="Z58" s="87"/>
      <c r="AA58" s="87"/>
      <c r="AB58" s="67"/>
      <c r="AC58" s="68"/>
      <c r="AD58" s="69"/>
      <c r="AE58" s="11"/>
      <c r="AF58" s="1"/>
    </row>
    <row r="59" spans="1:32" ht="16.5" customHeight="1" thickBot="1" x14ac:dyDescent="0.3">
      <c r="A59" s="1"/>
      <c r="B59" s="6"/>
      <c r="C59" s="75" t="s">
        <v>23</v>
      </c>
      <c r="D59" s="1"/>
      <c r="E59" s="1"/>
      <c r="F59" s="1"/>
      <c r="G59" s="1"/>
      <c r="H59" s="1"/>
      <c r="I59" s="1"/>
      <c r="J59" s="1"/>
      <c r="K59" s="87"/>
      <c r="L59" s="87"/>
      <c r="M59" s="186"/>
      <c r="N59" s="186"/>
      <c r="O59" s="52" t="s">
        <v>17</v>
      </c>
      <c r="P59" s="6"/>
      <c r="Q59" s="11"/>
      <c r="R59" s="6"/>
      <c r="S59" s="75" t="s">
        <v>23</v>
      </c>
      <c r="T59" s="1"/>
      <c r="U59" s="1"/>
      <c r="V59" s="1"/>
      <c r="W59" s="1"/>
      <c r="X59" s="1"/>
      <c r="Y59" s="1"/>
      <c r="Z59" s="87"/>
      <c r="AA59" s="87"/>
      <c r="AB59" s="68"/>
      <c r="AC59" s="179">
        <f>AD42+AD46+AD48+AD51+AD53+AD55</f>
        <v>0</v>
      </c>
      <c r="AD59" s="179"/>
      <c r="AE59" s="76" t="s">
        <v>17</v>
      </c>
      <c r="AF59" s="1"/>
    </row>
    <row r="60" spans="1:32" ht="7.5" customHeight="1" thickTop="1" thickBot="1" x14ac:dyDescent="0.25">
      <c r="A60" s="1"/>
      <c r="B60" s="6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1"/>
      <c r="P60" s="6"/>
      <c r="Q60" s="11"/>
      <c r="R60" s="22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8"/>
      <c r="AF60" s="1"/>
    </row>
    <row r="61" spans="1:32" ht="7.5" customHeight="1" thickTop="1" thickBot="1" x14ac:dyDescent="0.25">
      <c r="A61" s="1"/>
      <c r="B61" s="3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3"/>
      <c r="P61" s="1"/>
      <c r="Q61" s="1"/>
      <c r="R61" s="1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77"/>
      <c r="AF61" s="1"/>
    </row>
    <row r="62" spans="1:32" ht="13.5" thickTop="1" x14ac:dyDescent="0.2">
      <c r="A62" s="1"/>
      <c r="B62" s="149" t="str">
        <f>IF(S19&lt;&gt;0,"Wir versichern die Richtigkeit der vorgenannten Angaben und erklären, dass wir erforderliche","Ich versichere die Richtigkeit der vorgenannten Angaben und erkläre, dass ich die erforderliche")</f>
        <v>Ich versichere die Richtigkeit der vorgenannten Angaben und erkläre, dass ich die erforderliche</v>
      </c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1"/>
      <c r="AA62" s="152" t="s">
        <v>24</v>
      </c>
      <c r="AB62" s="153"/>
      <c r="AC62" s="153"/>
      <c r="AD62" s="153"/>
      <c r="AE62" s="154"/>
      <c r="AF62" s="87"/>
    </row>
    <row r="63" spans="1:32" x14ac:dyDescent="0.2">
      <c r="A63" s="1"/>
      <c r="B63" s="158" t="str">
        <f>IF(S19&lt;&gt;0,"Steuererklärungen selbst veranlassen.","Steuererklärung selbst veranlasse.")</f>
        <v>Steuererklärung selbst veranlasse.</v>
      </c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59"/>
      <c r="AA63" s="155"/>
      <c r="AB63" s="156"/>
      <c r="AC63" s="156"/>
      <c r="AD63" s="156"/>
      <c r="AE63" s="157"/>
      <c r="AF63" s="87"/>
    </row>
    <row r="64" spans="1:32" ht="2.1" customHeight="1" x14ac:dyDescent="0.25">
      <c r="A64" s="1"/>
      <c r="B64" s="6"/>
      <c r="C64" s="107" t="str">
        <f>Z11&amp;" , den"&amp;TEXT(C11,"")</f>
        <v xml:space="preserve"> , den</v>
      </c>
      <c r="D64" s="107"/>
      <c r="E64" s="107"/>
      <c r="F64" s="107"/>
      <c r="G64" s="107"/>
      <c r="H64" s="107"/>
      <c r="I64" s="107"/>
      <c r="J64" s="107"/>
      <c r="K64" s="107"/>
      <c r="L64" s="90"/>
      <c r="M64" s="91"/>
      <c r="N64" s="9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3"/>
      <c r="AB64" s="1"/>
      <c r="AC64" s="1"/>
      <c r="AD64" s="1"/>
      <c r="AE64" s="11"/>
      <c r="AF64" s="1"/>
    </row>
    <row r="65" spans="1:32" ht="2.1" customHeight="1" x14ac:dyDescent="0.25">
      <c r="A65" s="1"/>
      <c r="B65" s="6"/>
      <c r="C65" s="107"/>
      <c r="D65" s="107"/>
      <c r="E65" s="107"/>
      <c r="F65" s="107"/>
      <c r="G65" s="107"/>
      <c r="H65" s="107"/>
      <c r="I65" s="107"/>
      <c r="J65" s="107"/>
      <c r="K65" s="107"/>
      <c r="L65" s="91"/>
      <c r="M65" s="91"/>
      <c r="N65" s="91"/>
      <c r="O65" s="70"/>
      <c r="P65" s="70"/>
      <c r="Q65" s="70"/>
      <c r="R65" s="9"/>
      <c r="S65" s="36"/>
      <c r="T65" s="36"/>
      <c r="U65" s="36"/>
      <c r="V65" s="36"/>
      <c r="W65" s="36"/>
      <c r="X65" s="36"/>
      <c r="Y65" s="36"/>
      <c r="Z65" s="71"/>
      <c r="AA65" s="72"/>
      <c r="AB65" s="160">
        <f>M58+AC59</f>
        <v>0</v>
      </c>
      <c r="AC65" s="160"/>
      <c r="AD65" s="160"/>
      <c r="AE65" s="148" t="s">
        <v>17</v>
      </c>
      <c r="AF65" s="1"/>
    </row>
    <row r="66" spans="1:32" ht="16.5" thickBot="1" x14ac:dyDescent="0.3">
      <c r="A66" s="1"/>
      <c r="B66" s="6"/>
      <c r="C66" s="177" t="str">
        <f>IF(OR(C11=0,Z11=0),"",TEXT(Z11,1)&amp;" , den "&amp;TEXT(C11,"tt.MM.jjjj"))</f>
        <v/>
      </c>
      <c r="D66" s="177"/>
      <c r="E66" s="177"/>
      <c r="F66" s="177"/>
      <c r="G66" s="177"/>
      <c r="H66" s="177"/>
      <c r="I66" s="177"/>
      <c r="J66" s="177"/>
      <c r="K66" s="177"/>
      <c r="L66" s="107"/>
      <c r="M66" s="107"/>
      <c r="N66" s="107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111"/>
      <c r="AA66" s="10"/>
      <c r="AB66" s="161"/>
      <c r="AC66" s="161"/>
      <c r="AD66" s="161"/>
      <c r="AE66" s="148"/>
      <c r="AF66" s="1"/>
    </row>
    <row r="67" spans="1:32" ht="13.5" thickTop="1" x14ac:dyDescent="0.2">
      <c r="A67" s="1"/>
      <c r="B67" s="6"/>
      <c r="C67" s="134" t="s">
        <v>25</v>
      </c>
      <c r="D67" s="134"/>
      <c r="E67" s="134"/>
      <c r="F67" s="134"/>
      <c r="G67" s="134"/>
      <c r="H67" s="134"/>
      <c r="I67" s="134"/>
      <c r="J67" s="134"/>
      <c r="K67" s="134"/>
      <c r="L67" s="134"/>
      <c r="M67" s="130"/>
      <c r="N67" s="112"/>
      <c r="O67" s="134" t="str">
        <f>IF(S19&lt;&gt;0,"Unterschriften","Unterschrift")</f>
        <v>Unterschrift</v>
      </c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78"/>
      <c r="AA67" s="13"/>
      <c r="AB67" s="1"/>
      <c r="AC67" s="1"/>
      <c r="AD67" s="1"/>
      <c r="AE67" s="11"/>
      <c r="AF67" s="1"/>
    </row>
    <row r="68" spans="1:32" ht="3.75" customHeight="1" thickBot="1" x14ac:dyDescent="0.25">
      <c r="A68" s="1"/>
      <c r="B68" s="22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73"/>
      <c r="AB68" s="24"/>
      <c r="AC68" s="24"/>
      <c r="AD68" s="24"/>
      <c r="AE68" s="28"/>
      <c r="AF68" s="1"/>
    </row>
    <row r="69" spans="1:32" ht="3.75" customHeight="1" thickTop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2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93" t="s">
        <v>32</v>
      </c>
      <c r="D71" s="1"/>
      <c r="E71" s="95" t="s">
        <v>62</v>
      </c>
      <c r="F71" s="1"/>
      <c r="G71" s="1"/>
      <c r="H71" s="1"/>
      <c r="I71" s="1"/>
      <c r="J71" s="1"/>
      <c r="K71" s="92" t="s">
        <v>74</v>
      </c>
      <c r="L71" s="1"/>
      <c r="M71" s="1"/>
      <c r="N71" s="92" t="s">
        <v>33</v>
      </c>
      <c r="O71" s="1"/>
      <c r="P71" s="1"/>
      <c r="Q71" s="1"/>
      <c r="R71" s="1"/>
      <c r="S71" s="92" t="s">
        <v>34</v>
      </c>
      <c r="T71" s="1"/>
      <c r="U71" s="1"/>
      <c r="V71" s="1"/>
      <c r="W71" s="1"/>
      <c r="X71" s="1"/>
      <c r="Y71" s="1"/>
      <c r="Z71" s="1"/>
      <c r="AA71" s="53"/>
      <c r="AB71" s="92"/>
      <c r="AC71" s="1"/>
      <c r="AD71" s="1"/>
      <c r="AE71" s="1"/>
      <c r="AF71" s="1"/>
    </row>
    <row r="72" spans="1:32" ht="11.25" customHeight="1" x14ac:dyDescent="0.2">
      <c r="A72" s="1"/>
      <c r="B72" s="1"/>
      <c r="C72" s="92"/>
      <c r="D72" s="1"/>
      <c r="E72" s="1"/>
      <c r="F72" s="1"/>
      <c r="G72" s="1"/>
      <c r="H72" s="1"/>
      <c r="I72" s="1"/>
      <c r="J72" s="162"/>
      <c r="K72" s="162"/>
      <c r="L72" s="162"/>
      <c r="M72" s="162"/>
      <c r="N72" s="162"/>
      <c r="O72" s="162"/>
      <c r="P72" s="1"/>
      <c r="Q72" s="1"/>
      <c r="R72" s="1"/>
      <c r="S72" s="92"/>
      <c r="T72" s="1"/>
      <c r="U72" s="1"/>
      <c r="V72" s="1"/>
      <c r="W72" s="1"/>
      <c r="X72" s="1"/>
      <c r="Y72" s="1"/>
      <c r="Z72" s="1"/>
      <c r="AA72" s="1"/>
      <c r="AB72" s="1"/>
      <c r="AC72" s="1"/>
      <c r="AD72" s="54"/>
      <c r="AE72" s="1"/>
      <c r="AF72" s="1"/>
    </row>
    <row r="73" spans="1:32" ht="15" customHeight="1" x14ac:dyDescent="0.2">
      <c r="A73" s="1"/>
      <c r="B73" s="1"/>
      <c r="C73" s="92" t="s">
        <v>35</v>
      </c>
      <c r="D73" s="1"/>
      <c r="E73" s="1"/>
      <c r="F73" s="1"/>
      <c r="G73" s="1"/>
      <c r="H73" s="1"/>
      <c r="I73" s="1"/>
      <c r="J73" s="162" t="s">
        <v>40</v>
      </c>
      <c r="K73" s="162"/>
      <c r="L73" s="162"/>
      <c r="M73" s="162"/>
      <c r="N73" s="162"/>
      <c r="O73" s="162"/>
      <c r="P73" s="1"/>
      <c r="Q73" s="1"/>
      <c r="R73" s="1"/>
      <c r="S73" s="92" t="s">
        <v>36</v>
      </c>
      <c r="T73" s="1"/>
      <c r="U73" s="1"/>
      <c r="V73" s="1"/>
      <c r="W73" s="1"/>
      <c r="X73" s="1"/>
      <c r="Y73" s="1"/>
      <c r="Z73" s="1"/>
      <c r="AA73" s="1"/>
      <c r="AB73" s="53"/>
      <c r="AC73" s="53"/>
      <c r="AD73" s="53"/>
      <c r="AE73" s="1"/>
      <c r="AF73" s="1"/>
    </row>
    <row r="74" spans="1:32" ht="15" customHeight="1" x14ac:dyDescent="0.2">
      <c r="A74" s="1"/>
      <c r="B74" s="1"/>
      <c r="C74" s="92"/>
      <c r="D74" s="1"/>
      <c r="E74" s="1"/>
      <c r="F74" s="1"/>
      <c r="G74" s="1"/>
      <c r="H74" s="1"/>
      <c r="I74" s="1"/>
      <c r="J74" s="94"/>
      <c r="K74" s="94"/>
      <c r="L74" s="94"/>
      <c r="M74" s="94"/>
      <c r="N74" s="94"/>
      <c r="O74" s="94"/>
      <c r="P74" s="1"/>
      <c r="Q74" s="1"/>
      <c r="R74" s="1"/>
      <c r="S74" s="92"/>
      <c r="T74" s="1"/>
      <c r="U74" s="1"/>
      <c r="V74" s="1"/>
      <c r="W74" s="1"/>
      <c r="X74" s="1"/>
      <c r="Y74" s="1"/>
      <c r="Z74" s="1"/>
      <c r="AA74" s="1"/>
      <c r="AB74" s="1"/>
      <c r="AC74" s="1"/>
      <c r="AD74" s="54"/>
      <c r="AE74" s="1"/>
      <c r="AF74" s="1"/>
    </row>
    <row r="75" spans="1:32" ht="16.5" customHeight="1" x14ac:dyDescent="0.2">
      <c r="A75" s="1"/>
      <c r="B75" s="1"/>
      <c r="C75" s="92" t="s">
        <v>68</v>
      </c>
      <c r="D75" s="1"/>
      <c r="E75" s="1"/>
      <c r="F75" s="1"/>
      <c r="G75" s="1"/>
      <c r="H75" s="1"/>
      <c r="I75" s="1"/>
      <c r="J75" s="94"/>
      <c r="K75" s="94"/>
      <c r="L75" s="94"/>
      <c r="M75" s="94"/>
      <c r="N75" s="94"/>
      <c r="O75" s="94"/>
      <c r="P75" s="1"/>
      <c r="Q75" s="1"/>
      <c r="R75" s="1"/>
      <c r="S75" s="92"/>
      <c r="T75" s="1"/>
      <c r="U75" s="1"/>
      <c r="V75" s="1"/>
      <c r="W75" s="1"/>
      <c r="X75" s="1"/>
      <c r="Y75" s="1"/>
      <c r="Z75" s="1"/>
      <c r="AA75" s="1"/>
      <c r="AB75" s="53" t="s">
        <v>37</v>
      </c>
      <c r="AC75" s="1"/>
      <c r="AD75" s="54"/>
      <c r="AE75" s="1"/>
      <c r="AF75" s="1"/>
    </row>
    <row r="76" spans="1:32" ht="16.5" customHeight="1" x14ac:dyDescent="0.2">
      <c r="A76" s="1"/>
      <c r="B76" s="1"/>
      <c r="C76" s="92"/>
      <c r="D76" s="1"/>
      <c r="E76" s="1"/>
      <c r="F76" s="1"/>
      <c r="G76" s="1"/>
      <c r="H76" s="1"/>
      <c r="I76" s="1"/>
      <c r="J76" s="94"/>
      <c r="K76" s="94"/>
      <c r="L76" s="94"/>
      <c r="M76" s="94"/>
      <c r="N76" s="94"/>
      <c r="O76" s="94"/>
      <c r="P76" s="1"/>
      <c r="Q76" s="1"/>
      <c r="R76" s="1"/>
      <c r="S76" s="92"/>
      <c r="T76" s="1"/>
      <c r="U76" s="1"/>
      <c r="V76" s="1"/>
      <c r="W76" s="1"/>
      <c r="X76" s="1"/>
      <c r="Y76" s="1"/>
      <c r="Z76" s="1"/>
      <c r="AA76" s="1"/>
      <c r="AB76" s="17"/>
      <c r="AC76" s="17"/>
      <c r="AD76" s="96" t="s">
        <v>17</v>
      </c>
      <c r="AE76" s="1"/>
      <c r="AF76" s="1"/>
    </row>
    <row r="77" spans="1:32" ht="16.5" customHeight="1" x14ac:dyDescent="0.2">
      <c r="A77" s="1"/>
      <c r="B77" s="1"/>
      <c r="C77" s="92" t="s">
        <v>75</v>
      </c>
      <c r="D77" s="1"/>
      <c r="E77" s="1"/>
      <c r="F77" s="1"/>
      <c r="G77" s="1"/>
      <c r="H77" s="1"/>
      <c r="I77" s="1"/>
      <c r="J77" s="94"/>
      <c r="K77" s="94"/>
      <c r="L77" s="94"/>
      <c r="M77" s="94"/>
      <c r="N77" s="94"/>
      <c r="O77" s="94"/>
      <c r="P77" s="1"/>
      <c r="Q77" s="1"/>
      <c r="R77" s="1"/>
      <c r="S77" s="92"/>
      <c r="T77" s="1"/>
      <c r="U77" s="1"/>
      <c r="V77" s="1"/>
      <c r="W77" s="1"/>
      <c r="X77" s="1"/>
      <c r="Y77" s="1"/>
      <c r="Z77" s="1"/>
      <c r="AA77" s="1"/>
      <c r="AB77" s="1"/>
      <c r="AC77" s="1"/>
      <c r="AD77" s="54"/>
      <c r="AE77" s="1"/>
      <c r="AF77" s="1"/>
    </row>
    <row r="78" spans="1:32" x14ac:dyDescent="0.2">
      <c r="A78" s="1"/>
      <c r="B78" s="1"/>
      <c r="C78" s="1"/>
      <c r="D78" s="92" t="s">
        <v>76</v>
      </c>
      <c r="E78" s="1"/>
      <c r="F78" s="1"/>
      <c r="G78" s="1"/>
      <c r="H78" s="1"/>
      <c r="I78" s="1"/>
      <c r="J78" s="1"/>
      <c r="K78" s="1"/>
      <c r="L78" s="94"/>
      <c r="M78" s="94"/>
      <c r="N78" s="97"/>
      <c r="O78" s="1"/>
      <c r="P78" s="1"/>
      <c r="Q78" s="1"/>
      <c r="R78" s="1"/>
      <c r="S78" s="92"/>
      <c r="T78" s="1"/>
      <c r="U78" s="1"/>
      <c r="V78" s="163"/>
      <c r="W78" s="164"/>
      <c r="X78" s="164"/>
      <c r="Y78" s="164"/>
      <c r="Z78" s="164"/>
      <c r="AA78" s="164"/>
      <c r="AB78" s="164"/>
      <c r="AC78" s="164"/>
      <c r="AD78" s="164"/>
      <c r="AE78" s="1"/>
      <c r="AF78" s="1"/>
    </row>
    <row r="79" spans="1:32" ht="13.5" thickBo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65" t="str">
        <f>IF(S19&lt;&gt;0,"Unterschriften     ","Unterschrift     ")</f>
        <v xml:space="preserve">Unterschrift     </v>
      </c>
      <c r="Y79" s="165"/>
      <c r="Z79" s="165"/>
      <c r="AA79" s="165"/>
      <c r="AB79" s="165"/>
      <c r="AC79" s="165"/>
      <c r="AD79" s="165"/>
      <c r="AE79" s="1"/>
      <c r="AF79" s="1"/>
    </row>
    <row r="80" spans="1:32" ht="14.25" thickTop="1" thickBot="1" x14ac:dyDescent="0.25">
      <c r="A80" s="1"/>
      <c r="B80" s="145" t="s">
        <v>26</v>
      </c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6"/>
      <c r="AE80" s="147"/>
      <c r="AF80" s="1"/>
    </row>
    <row r="81" spans="1:42" ht="13.5" thickTop="1" x14ac:dyDescent="0.2">
      <c r="A81" s="1"/>
      <c r="B81" s="1"/>
      <c r="C81" s="87" t="s">
        <v>82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7" spans="1:42" x14ac:dyDescent="0.2">
      <c r="AC87" s="108"/>
    </row>
    <row r="88" spans="1:42" x14ac:dyDescent="0.2">
      <c r="AM88" s="105" t="s">
        <v>64</v>
      </c>
    </row>
    <row r="89" spans="1:42" x14ac:dyDescent="0.2">
      <c r="AM89" s="109" t="s">
        <v>27</v>
      </c>
      <c r="AO89" s="109">
        <f>IF((F37-F34)*24&lt;0,(F37+1-F34)*24,(F37-F34)*24)</f>
        <v>0</v>
      </c>
      <c r="AP89" s="109"/>
    </row>
    <row r="90" spans="1:42" x14ac:dyDescent="0.2">
      <c r="AM90" s="109" t="s">
        <v>59</v>
      </c>
      <c r="AO90" s="109">
        <f>IF((W37-W34)*24&lt;0,(W37+1-W34)*24,(W37-W34)*24)</f>
        <v>0</v>
      </c>
    </row>
    <row r="91" spans="1:42" x14ac:dyDescent="0.2">
      <c r="AM91" s="109" t="s">
        <v>29</v>
      </c>
    </row>
    <row r="92" spans="1:42" x14ac:dyDescent="0.2">
      <c r="AM92" s="105" t="s">
        <v>60</v>
      </c>
    </row>
    <row r="94" spans="1:42" x14ac:dyDescent="0.2">
      <c r="AM94" s="109" t="s">
        <v>41</v>
      </c>
    </row>
    <row r="95" spans="1:42" x14ac:dyDescent="0.2">
      <c r="AM95" s="109" t="s">
        <v>42</v>
      </c>
    </row>
    <row r="96" spans="1:42" x14ac:dyDescent="0.2">
      <c r="AM96" s="109" t="s">
        <v>43</v>
      </c>
    </row>
    <row r="97" spans="30:44" x14ac:dyDescent="0.2">
      <c r="AM97" s="109" t="s">
        <v>44</v>
      </c>
    </row>
    <row r="100" spans="30:44" x14ac:dyDescent="0.2">
      <c r="AL100" s="109" t="s">
        <v>41</v>
      </c>
      <c r="AM100" s="109" t="s">
        <v>45</v>
      </c>
      <c r="AN100" s="110">
        <v>65</v>
      </c>
      <c r="AO100" s="105">
        <f>IF(AND(AL100=$G$10,AM100=$G$12),1,0)</f>
        <v>0</v>
      </c>
      <c r="AP100" s="109"/>
      <c r="AQ100" s="109"/>
      <c r="AR100" s="110"/>
    </row>
    <row r="101" spans="30:44" x14ac:dyDescent="0.2">
      <c r="AL101" s="109" t="s">
        <v>41</v>
      </c>
      <c r="AM101" s="109" t="s">
        <v>77</v>
      </c>
      <c r="AN101" s="110">
        <v>55</v>
      </c>
      <c r="AO101" s="105">
        <f t="shared" ref="AO101:AO126" si="0">IF(AND(AL101=$G$10,AM101=$G$12),1,0)</f>
        <v>1</v>
      </c>
      <c r="AP101" s="109"/>
      <c r="AQ101" s="109"/>
      <c r="AR101" s="110"/>
    </row>
    <row r="102" spans="30:44" x14ac:dyDescent="0.2">
      <c r="AL102" s="109" t="s">
        <v>41</v>
      </c>
      <c r="AM102" s="109" t="s">
        <v>46</v>
      </c>
      <c r="AN102" s="110">
        <v>45</v>
      </c>
      <c r="AO102" s="105">
        <f t="shared" si="0"/>
        <v>0</v>
      </c>
      <c r="AP102" s="109"/>
      <c r="AQ102" s="109"/>
      <c r="AR102" s="110"/>
    </row>
    <row r="103" spans="30:44" x14ac:dyDescent="0.2">
      <c r="AD103" s="109"/>
      <c r="AE103" s="109"/>
      <c r="AF103" s="110"/>
      <c r="AL103" s="109" t="s">
        <v>41</v>
      </c>
      <c r="AM103" s="109" t="s">
        <v>48</v>
      </c>
      <c r="AN103" s="110">
        <v>30</v>
      </c>
      <c r="AO103" s="105">
        <f>IF(AND(AL103=$G$10,AM103=$G$12),0,0)</f>
        <v>0</v>
      </c>
      <c r="AP103" s="109"/>
      <c r="AQ103" s="109"/>
      <c r="AR103" s="110"/>
    </row>
    <row r="104" spans="30:44" x14ac:dyDescent="0.2">
      <c r="AL104" s="109" t="s">
        <v>41</v>
      </c>
      <c r="AM104" s="109" t="s">
        <v>47</v>
      </c>
      <c r="AN104" s="110">
        <v>45</v>
      </c>
      <c r="AO104" s="105">
        <f t="shared" si="0"/>
        <v>0</v>
      </c>
      <c r="AP104" s="109"/>
      <c r="AQ104" s="109"/>
    </row>
    <row r="105" spans="30:44" x14ac:dyDescent="0.2">
      <c r="AL105" s="109" t="s">
        <v>41</v>
      </c>
      <c r="AM105" s="109" t="s">
        <v>61</v>
      </c>
      <c r="AN105" s="110">
        <v>30</v>
      </c>
      <c r="AO105" s="105">
        <f>IF(AND(AL105=$G$10,AM105=$G$12),0,0)</f>
        <v>0</v>
      </c>
      <c r="AP105" s="109"/>
      <c r="AQ105" s="109"/>
    </row>
    <row r="106" spans="30:44" x14ac:dyDescent="0.2">
      <c r="AO106" s="105">
        <f t="shared" si="0"/>
        <v>0</v>
      </c>
    </row>
    <row r="107" spans="30:44" x14ac:dyDescent="0.2">
      <c r="AL107" s="109" t="s">
        <v>43</v>
      </c>
      <c r="AM107" s="109" t="s">
        <v>45</v>
      </c>
      <c r="AN107" s="110">
        <v>55</v>
      </c>
      <c r="AO107" s="105">
        <f t="shared" si="0"/>
        <v>0</v>
      </c>
    </row>
    <row r="108" spans="30:44" x14ac:dyDescent="0.2">
      <c r="AL108" s="109" t="s">
        <v>43</v>
      </c>
      <c r="AM108" s="109" t="s">
        <v>77</v>
      </c>
      <c r="AN108" s="110">
        <v>48</v>
      </c>
      <c r="AO108" s="105">
        <f t="shared" si="0"/>
        <v>0</v>
      </c>
    </row>
    <row r="109" spans="30:44" x14ac:dyDescent="0.2">
      <c r="AL109" s="109" t="s">
        <v>43</v>
      </c>
      <c r="AM109" s="109" t="s">
        <v>46</v>
      </c>
      <c r="AN109" s="110">
        <v>40</v>
      </c>
      <c r="AO109" s="105">
        <f t="shared" si="0"/>
        <v>0</v>
      </c>
    </row>
    <row r="110" spans="30:44" x14ac:dyDescent="0.2">
      <c r="AL110" s="109" t="s">
        <v>43</v>
      </c>
      <c r="AM110" s="109" t="s">
        <v>48</v>
      </c>
      <c r="AN110" s="110">
        <v>30</v>
      </c>
      <c r="AO110" s="105">
        <f>IF(AND(AL110=$G$10,AM110=$G$12),0,0)</f>
        <v>0</v>
      </c>
    </row>
    <row r="111" spans="30:44" x14ac:dyDescent="0.2">
      <c r="AL111" s="109" t="s">
        <v>43</v>
      </c>
      <c r="AM111" s="109" t="s">
        <v>47</v>
      </c>
      <c r="AN111" s="110">
        <v>40</v>
      </c>
      <c r="AO111" s="105">
        <f t="shared" si="0"/>
        <v>0</v>
      </c>
    </row>
    <row r="112" spans="30:44" x14ac:dyDescent="0.2">
      <c r="AL112" s="109" t="s">
        <v>43</v>
      </c>
      <c r="AM112" s="109" t="s">
        <v>61</v>
      </c>
      <c r="AN112" s="110">
        <v>30</v>
      </c>
      <c r="AO112" s="105">
        <f>IF(AND(AL112=$G$10,AM112=$G$12),0,0)</f>
        <v>0</v>
      </c>
    </row>
    <row r="113" spans="33:41" x14ac:dyDescent="0.2">
      <c r="AO113" s="105">
        <f t="shared" si="0"/>
        <v>0</v>
      </c>
    </row>
    <row r="114" spans="33:41" x14ac:dyDescent="0.2">
      <c r="AL114" s="109" t="s">
        <v>42</v>
      </c>
      <c r="AM114" s="109" t="s">
        <v>80</v>
      </c>
      <c r="AN114" s="110">
        <v>50</v>
      </c>
      <c r="AO114" s="105">
        <f t="shared" si="0"/>
        <v>0</v>
      </c>
    </row>
    <row r="115" spans="33:41" x14ac:dyDescent="0.2">
      <c r="AH115" s="109"/>
      <c r="AL115" s="109" t="s">
        <v>42</v>
      </c>
      <c r="AM115" s="109" t="s">
        <v>81</v>
      </c>
      <c r="AN115" s="110">
        <v>40</v>
      </c>
      <c r="AO115" s="105">
        <f t="shared" si="0"/>
        <v>0</v>
      </c>
    </row>
    <row r="116" spans="33:41" x14ac:dyDescent="0.2">
      <c r="AL116" s="109" t="s">
        <v>42</v>
      </c>
      <c r="AM116" s="109" t="s">
        <v>50</v>
      </c>
      <c r="AN116" s="110">
        <v>25</v>
      </c>
      <c r="AO116" s="105">
        <f t="shared" si="0"/>
        <v>0</v>
      </c>
    </row>
    <row r="117" spans="33:41" x14ac:dyDescent="0.2">
      <c r="AG117" s="109"/>
      <c r="AL117" s="109" t="s">
        <v>42</v>
      </c>
      <c r="AM117" s="109" t="s">
        <v>52</v>
      </c>
      <c r="AN117" s="110">
        <v>35</v>
      </c>
      <c r="AO117" s="105">
        <f t="shared" si="0"/>
        <v>0</v>
      </c>
    </row>
    <row r="118" spans="33:41" x14ac:dyDescent="0.2">
      <c r="AG118" s="109"/>
      <c r="AL118" s="109" t="s">
        <v>42</v>
      </c>
      <c r="AM118" s="109" t="s">
        <v>53</v>
      </c>
      <c r="AN118" s="110">
        <v>30</v>
      </c>
      <c r="AO118" s="105">
        <f t="shared" si="0"/>
        <v>0</v>
      </c>
    </row>
    <row r="119" spans="33:41" x14ac:dyDescent="0.2">
      <c r="AG119" s="109"/>
      <c r="AL119" s="109" t="s">
        <v>42</v>
      </c>
      <c r="AM119" s="109" t="s">
        <v>54</v>
      </c>
      <c r="AN119" s="110">
        <v>28</v>
      </c>
      <c r="AO119" s="105">
        <f>IF(AND(AL119=$G$10,AM119=$G$12),0,0)</f>
        <v>0</v>
      </c>
    </row>
    <row r="120" spans="33:41" x14ac:dyDescent="0.2">
      <c r="AL120" s="109" t="s">
        <v>42</v>
      </c>
      <c r="AM120" s="109" t="s">
        <v>55</v>
      </c>
      <c r="AN120" s="110">
        <v>22</v>
      </c>
      <c r="AO120" s="105">
        <f>IF(AND(AL120=$G$10,AM120=$G$12),0,0)</f>
        <v>0</v>
      </c>
    </row>
    <row r="121" spans="33:41" x14ac:dyDescent="0.2">
      <c r="AO121" s="105">
        <f t="shared" si="0"/>
        <v>0</v>
      </c>
    </row>
    <row r="122" spans="33:41" x14ac:dyDescent="0.2">
      <c r="AL122" s="109" t="s">
        <v>44</v>
      </c>
      <c r="AM122" s="109" t="s">
        <v>49</v>
      </c>
      <c r="AN122" s="110">
        <v>40</v>
      </c>
      <c r="AO122" s="105">
        <f t="shared" si="0"/>
        <v>0</v>
      </c>
    </row>
    <row r="123" spans="33:41" x14ac:dyDescent="0.2">
      <c r="AL123" s="109" t="s">
        <v>44</v>
      </c>
      <c r="AM123" s="109" t="s">
        <v>51</v>
      </c>
      <c r="AN123" s="110">
        <v>40</v>
      </c>
      <c r="AO123" s="105">
        <f t="shared" si="0"/>
        <v>0</v>
      </c>
    </row>
    <row r="124" spans="33:41" x14ac:dyDescent="0.2">
      <c r="AL124" s="109" t="s">
        <v>44</v>
      </c>
      <c r="AM124" s="109" t="s">
        <v>50</v>
      </c>
      <c r="AN124" s="110">
        <v>25</v>
      </c>
      <c r="AO124" s="105">
        <f t="shared" si="0"/>
        <v>0</v>
      </c>
    </row>
    <row r="125" spans="33:41" x14ac:dyDescent="0.2">
      <c r="AL125" s="109" t="s">
        <v>44</v>
      </c>
      <c r="AM125" s="109" t="s">
        <v>56</v>
      </c>
      <c r="AN125" s="110">
        <v>35</v>
      </c>
      <c r="AO125" s="105">
        <f t="shared" si="0"/>
        <v>0</v>
      </c>
    </row>
    <row r="126" spans="33:41" x14ac:dyDescent="0.2">
      <c r="AL126" s="109" t="s">
        <v>44</v>
      </c>
      <c r="AM126" s="109" t="s">
        <v>57</v>
      </c>
      <c r="AN126" s="110">
        <v>30</v>
      </c>
      <c r="AO126" s="105">
        <f t="shared" si="0"/>
        <v>0</v>
      </c>
    </row>
    <row r="127" spans="33:41" x14ac:dyDescent="0.2">
      <c r="AL127" s="109" t="s">
        <v>44</v>
      </c>
      <c r="AM127" s="109" t="s">
        <v>54</v>
      </c>
      <c r="AN127" s="110">
        <v>28</v>
      </c>
      <c r="AO127" s="105">
        <f>IF(AND(AL127=$G$10,AM127=$G$12),0,0)</f>
        <v>0</v>
      </c>
    </row>
    <row r="128" spans="33:41" x14ac:dyDescent="0.2">
      <c r="AL128" s="109" t="s">
        <v>44</v>
      </c>
      <c r="AM128" s="109" t="s">
        <v>55</v>
      </c>
      <c r="AN128" s="110">
        <v>22</v>
      </c>
      <c r="AO128" s="105">
        <f>IF(AND(AL128=$G$10,AM128=$G$12),0,0)</f>
        <v>0</v>
      </c>
    </row>
    <row r="130" spans="38:40" x14ac:dyDescent="0.2">
      <c r="AL130" s="105">
        <f>IF(AND(C5=AM89,G10=AL133),VLOOKUP(G12,AM133:AN141,2,FALSE),IF(AND(C5=AM89,G10=AL143),VLOOKUP(G12,AM143:AN151,2,FALSE),IF(AND(C5=AM88,G10=AL101),VLOOKUP(G12,AM100:AN103,2,FALSE),IF(AND(C5=AM88,G10=AL109),VLOOKUP(G12,AM107:AN110,2,FALSE),IF(AND(C5=AM92,G10=AL101),VLOOKUP(G12,AM104:AN105,2,FALSE),IF(AND(C5=AM92,G10=AL109),VLOOKUP(G12,AM111:AN112,2,FALSE),IF(G10=AL107,VLOOKUP(G12,AM107:AN110,2,FALSE),IF(G10=AL100,VLOOKUP(G12,AM100:AN103,2,FALSE),IF(G10=AL114,VLOOKUP(G12,AM114:AN120,2,FALSE),IF(G10=AL122,VLOOKUP(G12,AM122:AN128,2,FALSE),""))))))))))</f>
        <v>55</v>
      </c>
    </row>
    <row r="133" spans="38:40" x14ac:dyDescent="0.2">
      <c r="AL133" s="109" t="s">
        <v>41</v>
      </c>
      <c r="AM133" s="109" t="s">
        <v>79</v>
      </c>
      <c r="AN133" s="110">
        <v>25</v>
      </c>
    </row>
    <row r="134" spans="38:40" x14ac:dyDescent="0.2">
      <c r="AL134" s="109" t="s">
        <v>41</v>
      </c>
      <c r="AM134" s="109" t="s">
        <v>78</v>
      </c>
      <c r="AN134" s="110">
        <v>35</v>
      </c>
    </row>
    <row r="135" spans="38:40" x14ac:dyDescent="0.2">
      <c r="AL135" s="109" t="s">
        <v>41</v>
      </c>
      <c r="AM135" s="109" t="s">
        <v>73</v>
      </c>
      <c r="AN135" s="110">
        <v>40</v>
      </c>
    </row>
    <row r="136" spans="38:40" x14ac:dyDescent="0.2">
      <c r="AL136" s="109" t="s">
        <v>41</v>
      </c>
      <c r="AM136" s="109" t="s">
        <v>72</v>
      </c>
      <c r="AN136" s="110">
        <v>50</v>
      </c>
    </row>
    <row r="137" spans="38:40" x14ac:dyDescent="0.2">
      <c r="AL137" s="109" t="s">
        <v>41</v>
      </c>
      <c r="AM137" s="116" t="s">
        <v>71</v>
      </c>
      <c r="AN137" s="110">
        <v>100</v>
      </c>
    </row>
    <row r="138" spans="38:40" x14ac:dyDescent="0.2">
      <c r="AL138" s="109" t="s">
        <v>41</v>
      </c>
      <c r="AM138" s="109" t="s">
        <v>69</v>
      </c>
      <c r="AN138" s="110">
        <v>100</v>
      </c>
    </row>
    <row r="139" spans="38:40" x14ac:dyDescent="0.2">
      <c r="AL139" s="109" t="s">
        <v>41</v>
      </c>
      <c r="AM139" s="109" t="s">
        <v>70</v>
      </c>
      <c r="AN139" s="110">
        <v>200</v>
      </c>
    </row>
    <row r="140" spans="38:40" x14ac:dyDescent="0.2">
      <c r="AL140" s="109" t="s">
        <v>41</v>
      </c>
      <c r="AM140" s="109" t="s">
        <v>65</v>
      </c>
      <c r="AN140" s="110">
        <v>150</v>
      </c>
    </row>
    <row r="141" spans="38:40" x14ac:dyDescent="0.2">
      <c r="AL141" s="109" t="s">
        <v>41</v>
      </c>
      <c r="AM141" s="109" t="s">
        <v>66</v>
      </c>
      <c r="AN141" s="110">
        <v>300</v>
      </c>
    </row>
    <row r="143" spans="38:40" x14ac:dyDescent="0.2">
      <c r="AL143" s="109" t="s">
        <v>43</v>
      </c>
      <c r="AM143" s="109" t="s">
        <v>79</v>
      </c>
      <c r="AN143" s="110">
        <v>25</v>
      </c>
    </row>
    <row r="144" spans="38:40" x14ac:dyDescent="0.2">
      <c r="AL144" s="109" t="s">
        <v>43</v>
      </c>
      <c r="AM144" s="109" t="s">
        <v>78</v>
      </c>
      <c r="AN144" s="110">
        <v>30</v>
      </c>
    </row>
    <row r="145" spans="38:42" x14ac:dyDescent="0.2">
      <c r="AL145" s="109" t="s">
        <v>43</v>
      </c>
      <c r="AM145" s="109" t="s">
        <v>73</v>
      </c>
      <c r="AN145" s="110">
        <v>30</v>
      </c>
    </row>
    <row r="146" spans="38:42" x14ac:dyDescent="0.2">
      <c r="AL146" s="109" t="s">
        <v>43</v>
      </c>
      <c r="AM146" s="109" t="s">
        <v>72</v>
      </c>
      <c r="AN146" s="110">
        <v>35</v>
      </c>
    </row>
    <row r="147" spans="38:42" x14ac:dyDescent="0.2">
      <c r="AL147" s="109" t="s">
        <v>43</v>
      </c>
      <c r="AM147" s="109" t="s">
        <v>71</v>
      </c>
      <c r="AN147" s="110">
        <v>50</v>
      </c>
    </row>
    <row r="148" spans="38:42" x14ac:dyDescent="0.2">
      <c r="AL148" s="109" t="s">
        <v>43</v>
      </c>
      <c r="AM148" s="109" t="s">
        <v>69</v>
      </c>
      <c r="AN148" s="110">
        <v>50</v>
      </c>
    </row>
    <row r="149" spans="38:42" x14ac:dyDescent="0.2">
      <c r="AL149" s="109" t="s">
        <v>43</v>
      </c>
      <c r="AM149" s="109" t="s">
        <v>70</v>
      </c>
      <c r="AN149" s="110">
        <v>100</v>
      </c>
    </row>
    <row r="150" spans="38:42" x14ac:dyDescent="0.2">
      <c r="AL150" s="105" t="s">
        <v>43</v>
      </c>
      <c r="AM150" s="109" t="s">
        <v>65</v>
      </c>
      <c r="AN150" s="110">
        <v>75</v>
      </c>
    </row>
    <row r="151" spans="38:42" x14ac:dyDescent="0.2">
      <c r="AL151" s="105" t="s">
        <v>43</v>
      </c>
      <c r="AM151" s="109" t="s">
        <v>66</v>
      </c>
      <c r="AN151" s="110">
        <v>150</v>
      </c>
    </row>
    <row r="152" spans="38:42" x14ac:dyDescent="0.2">
      <c r="AO152" s="105">
        <f>SUM(AO125:AO151,AO117:AO120,AO100:AO112)</f>
        <v>1</v>
      </c>
      <c r="AP152" s="105">
        <f>SUM(AO114:AO116,AO122:AO124)</f>
        <v>0</v>
      </c>
    </row>
    <row r="154" spans="38:42" x14ac:dyDescent="0.2">
      <c r="AL154" s="105" t="e">
        <f>IF(C5=AM91,AL1,IF(AM154=1,AM133:AM141,IF(AM155=1,AM143:AM151,IF(AM156=1,AM104:AM105,IF(AND(C5=AM92,G10=AL109),AM111:AM112,IF(G10=AM94,AM100:AM103,IF(G10=AM95,AM114:AM120,IF(G10=AM96,AM107:AM110,IF(G10=AM97,AM122:AM128,"")))))))))</f>
        <v>#VALUE!</v>
      </c>
      <c r="AM154" s="105">
        <f>IF(AND(C5=AM89,G10=AL133),1,0)</f>
        <v>0</v>
      </c>
    </row>
    <row r="155" spans="38:42" x14ac:dyDescent="0.2">
      <c r="AM155" s="105">
        <f>IF(AND(C5=AM89,G10=AL143),1,0)</f>
        <v>0</v>
      </c>
    </row>
    <row r="156" spans="38:42" x14ac:dyDescent="0.2">
      <c r="AM156" s="105">
        <f>IF(AND(C5=AM92,G10=AL100),1,0)</f>
        <v>0</v>
      </c>
    </row>
  </sheetData>
  <sheetProtection algorithmName="SHA-512" hashValue="IHFaPAt6bBeFvqPSim6Le2kwSi6I4sPPgoVdxSasnvPotaJuTooHuf988D5JRfrIVPXfCZ4J1O6n5UTbOkfbwA==" saltValue="hq+0DVweZypw0svsG063kQ==" spinCount="100000" sheet="1" selectLockedCells="1"/>
  <dataConsolidate/>
  <mergeCells count="81">
    <mergeCell ref="AC59:AD59"/>
    <mergeCell ref="X43:Y43"/>
    <mergeCell ref="N42:N43"/>
    <mergeCell ref="F37:H37"/>
    <mergeCell ref="S36:AD36"/>
    <mergeCell ref="F43:H43"/>
    <mergeCell ref="AB37:AC38"/>
    <mergeCell ref="AD42:AD43"/>
    <mergeCell ref="S39:AD39"/>
    <mergeCell ref="J43:L43"/>
    <mergeCell ref="M58:N59"/>
    <mergeCell ref="H55:K55"/>
    <mergeCell ref="Z55:AB55"/>
    <mergeCell ref="C36:N36"/>
    <mergeCell ref="C33:N33"/>
    <mergeCell ref="C66:K66"/>
    <mergeCell ref="O67:Z67"/>
    <mergeCell ref="C13:D13"/>
    <mergeCell ref="H13:J13"/>
    <mergeCell ref="C34:D34"/>
    <mergeCell ref="C37:D37"/>
    <mergeCell ref="F34:H34"/>
    <mergeCell ref="S33:AD33"/>
    <mergeCell ref="W34:Y34"/>
    <mergeCell ref="S25:AD26"/>
    <mergeCell ref="S28:AD29"/>
    <mergeCell ref="S17:AD17"/>
    <mergeCell ref="S24:AD24"/>
    <mergeCell ref="C27:N27"/>
    <mergeCell ref="C25:N26"/>
    <mergeCell ref="H11:J11"/>
    <mergeCell ref="G10:K10"/>
    <mergeCell ref="G12:K12"/>
    <mergeCell ref="C11:D12"/>
    <mergeCell ref="C31:N32"/>
    <mergeCell ref="C17:N17"/>
    <mergeCell ref="M11:W12"/>
    <mergeCell ref="C24:N24"/>
    <mergeCell ref="S31:AD32"/>
    <mergeCell ref="M13:W13"/>
    <mergeCell ref="C19:N20"/>
    <mergeCell ref="S30:AD30"/>
    <mergeCell ref="Z11:AD12"/>
    <mergeCell ref="Z13:AD13"/>
    <mergeCell ref="C30:N30"/>
    <mergeCell ref="C28:N29"/>
    <mergeCell ref="B80:AE80"/>
    <mergeCell ref="AE65:AE66"/>
    <mergeCell ref="B62:Z62"/>
    <mergeCell ref="AA62:AE63"/>
    <mergeCell ref="B63:Z63"/>
    <mergeCell ref="AB65:AD66"/>
    <mergeCell ref="J72:O72"/>
    <mergeCell ref="J73:O73"/>
    <mergeCell ref="C67:M67"/>
    <mergeCell ref="V78:AD78"/>
    <mergeCell ref="X79:AD79"/>
    <mergeCell ref="B1:AE1"/>
    <mergeCell ref="M8:W8"/>
    <mergeCell ref="M5:W7"/>
    <mergeCell ref="C8:E8"/>
    <mergeCell ref="Z8:AD8"/>
    <mergeCell ref="B2:AE2"/>
    <mergeCell ref="B3:AE3"/>
    <mergeCell ref="X5:Y7"/>
    <mergeCell ref="C5:E7"/>
    <mergeCell ref="Z5:AD7"/>
    <mergeCell ref="H5:K7"/>
    <mergeCell ref="H8:K8"/>
    <mergeCell ref="S19:AD20"/>
    <mergeCell ref="S21:AD21"/>
    <mergeCell ref="S27:AD27"/>
    <mergeCell ref="S22:AD23"/>
    <mergeCell ref="C21:N21"/>
    <mergeCell ref="C22:N23"/>
    <mergeCell ref="S34:V34"/>
    <mergeCell ref="S37:V37"/>
    <mergeCell ref="AD34:AD35"/>
    <mergeCell ref="AB34:AC35"/>
    <mergeCell ref="W37:Y37"/>
    <mergeCell ref="AD37:AD38"/>
  </mergeCells>
  <phoneticPr fontId="0" type="noConversion"/>
  <dataValidations count="11">
    <dataValidation type="whole" operator="greaterThanOrEqual" allowBlank="1" showInputMessage="1" showErrorMessage="1" promptTitle="Stunden" sqref="L51" xr:uid="{00000000-0002-0000-0000-000000000000}">
      <formula1>8</formula1>
    </dataValidation>
    <dataValidation type="textLength" allowBlank="1" showInputMessage="1" showErrorMessage="1" error="Nur 45 Zeichen möglich" sqref="S28:AD29 C19:N20 S25:AD26 S22:AD23 S19:AD20 C31:N32 C28:N29 C25:N26 C22:N23 S31:AD32" xr:uid="{00000000-0002-0000-0000-000001000000}">
      <formula1>1</formula1>
      <formula2>45</formula2>
    </dataValidation>
    <dataValidation type="list" showErrorMessage="1" errorTitle="Spielklasse" error="Falsche Eingabe!" sqref="C5:E7" xr:uid="{00000000-0002-0000-0000-000002000000}">
      <formula1>Spielart</formula1>
    </dataValidation>
    <dataValidation type="textLength" allowBlank="1" showInputMessage="1" showErrorMessage="1" error="Es sind nur 8 Zeichen zulässig" sqref="H5" xr:uid="{00000000-0002-0000-0000-000003000000}">
      <formula1>1</formula1>
      <formula2>8</formula2>
    </dataValidation>
    <dataValidation type="textLength" allowBlank="1" showInputMessage="1" showErrorMessage="1" error="Es sind nur 25 Zeichen zulässig" sqref="M11:W12 M5:W7" xr:uid="{00000000-0002-0000-0000-000004000000}">
      <formula1>1</formula1>
      <formula2>25</formula2>
    </dataValidation>
    <dataValidation type="textLength" allowBlank="1" showInputMessage="1" showErrorMessage="1" error="Es sind nur 20 Zeichen zulässig" sqref="Z11:AD12 Z5:AD7" xr:uid="{00000000-0002-0000-0000-000005000000}">
      <formula1>1</formula1>
      <formula2>20</formula2>
    </dataValidation>
    <dataValidation type="whole" allowBlank="1" showInputMessage="1" showErrorMessage="1" error="Nur Zahl zwischen 1 und 9999 zulässig" sqref="F43:H43 X43:Y43" xr:uid="{00000000-0002-0000-0000-000006000000}">
      <formula1>1</formula1>
      <formula2>9999</formula2>
    </dataValidation>
    <dataValidation type="date" operator="greaterThan" allowBlank="1" showInputMessage="1" showErrorMessage="1" errorTitle="Datum" error="Datumeingabe liegt vor dem 01.09.2004" sqref="C11 E11:E12" xr:uid="{00000000-0002-0000-0000-000007000000}">
      <formula1>38200</formula1>
    </dataValidation>
    <dataValidation type="list" allowBlank="1" showInputMessage="1" showErrorMessage="1" sqref="G10" xr:uid="{00000000-0002-0000-0000-000008000000}">
      <formula1>Geschlecht</formula1>
    </dataValidation>
    <dataValidation type="list" allowBlank="1" showInputMessage="1" showErrorMessage="1" sqref="G12:K12" xr:uid="{00000000-0002-0000-0000-000009000000}">
      <formula1>IF(C5=AM91,AL1,IF(AM154=1,AM133:AM141,IF(AM155=1,AM143:AM151,IF(AM156=1,AM104:AM105,IF(AND(C5=AM92,G10=AL109),AM111:AM112,IF(G10=AM94,AM100:AM103,IF(G10=AM95,AM114:AM120,IF(G10=AM96,AM107:AM110,IF(G10=AM97,AM122:AM128,"")))))))))</formula1>
    </dataValidation>
    <dataValidation type="time" allowBlank="1" showInputMessage="1" showErrorMessage="1" error="Uhrzeit mit Doppelpunkt. Bspw. 17:00" sqref="W37:Y37 W34:Y34 F34:H34 F37:H37" xr:uid="{00000000-0002-0000-0000-00000A000000}">
      <formula1>0</formula1>
      <formula2>0.999305555555556</formula2>
    </dataValidation>
  </dataValidations>
  <printOptions horizontalCentered="1"/>
  <pageMargins left="0.27559055118110237" right="0.35433070866141736" top="0.39370078740157483" bottom="0.35433070866141736" header="0.15748031496062992" footer="0.43307086614173229"/>
  <pageSetup paperSize="9" scale="8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219075</xdr:colOff>
                    <xdr:row>9</xdr:row>
                    <xdr:rowOff>57150</xdr:rowOff>
                  </from>
                  <to>
                    <xdr:col>7</xdr:col>
                    <xdr:colOff>9525</xdr:colOff>
                    <xdr:row>10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Team</vt:lpstr>
      <vt:lpstr>Team!Druckbereich</vt:lpstr>
      <vt:lpstr>Geschlecht</vt:lpstr>
      <vt:lpstr>Spielart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Reisekostenabrechnung für Schiedsrichter</dc:title>
  <dc:creator>WH</dc:creator>
  <cp:lastModifiedBy>Dirk Zeiher</cp:lastModifiedBy>
  <cp:lastPrinted>2018-08-27T05:56:08Z</cp:lastPrinted>
  <dcterms:created xsi:type="dcterms:W3CDTF">2004-08-16T22:32:07Z</dcterms:created>
  <dcterms:modified xsi:type="dcterms:W3CDTF">2023-11-02T15:10:24Z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