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E:\Handball\Bezirk Bodensee-Donau\Spieltechnik\Formulare\"/>
    </mc:Choice>
  </mc:AlternateContent>
  <workbookProtection workbookPassword="CA8B" lockStructure="1"/>
  <bookViews>
    <workbookView xWindow="0" yWindow="0" windowWidth="24000" windowHeight="9720"/>
  </bookViews>
  <sheets>
    <sheet name="Ablauf E-Jugend 2024-2025" sheetId="1" r:id="rId1"/>
  </sheets>
  <definedNames>
    <definedName name="_xlnm.Print_Area" localSheetId="0">'Ablauf E-Jugend 2024-2025'!$C$1:$M$10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1" l="1"/>
  <c r="O11" i="1"/>
  <c r="O10" i="1"/>
  <c r="O9" i="1"/>
  <c r="O8" i="1"/>
  <c r="O7" i="1"/>
  <c r="W23" i="1"/>
  <c r="W24" i="1"/>
  <c r="W25" i="1" s="1"/>
  <c r="W33" i="1"/>
  <c r="W34" i="1"/>
  <c r="W35" i="1" s="1"/>
  <c r="W36" i="1" s="1"/>
  <c r="W13" i="1"/>
  <c r="W14" i="1" s="1"/>
  <c r="W15" i="1" s="1"/>
  <c r="W16" i="1" s="1"/>
  <c r="W12" i="1"/>
  <c r="W7" i="1"/>
  <c r="W6" i="1"/>
  <c r="W5" i="1"/>
  <c r="W4" i="1"/>
  <c r="V35" i="1"/>
  <c r="V25" i="1"/>
  <c r="V24" i="1"/>
  <c r="V21" i="1"/>
  <c r="V22" i="1"/>
  <c r="V23" i="1"/>
  <c r="V30" i="1"/>
  <c r="V31" i="1"/>
  <c r="V32" i="1"/>
  <c r="V33" i="1" s="1"/>
  <c r="V34" i="1" s="1"/>
  <c r="V14" i="1"/>
  <c r="V15" i="1" s="1"/>
  <c r="V16" i="1" s="1"/>
  <c r="V13" i="1"/>
  <c r="V12" i="1"/>
  <c r="V7" i="1"/>
  <c r="V6" i="1"/>
  <c r="V5" i="1"/>
  <c r="V4" i="1"/>
  <c r="Q9" i="1" l="1"/>
  <c r="Q8" i="1"/>
  <c r="Q7" i="1"/>
  <c r="O6" i="1" s="1"/>
  <c r="M10" i="1"/>
  <c r="K10" i="1"/>
  <c r="J10" i="1"/>
  <c r="H10" i="1"/>
  <c r="M9" i="1"/>
  <c r="K9" i="1"/>
  <c r="J9" i="1"/>
  <c r="H9" i="1"/>
  <c r="M8" i="1"/>
  <c r="K8" i="1"/>
  <c r="J8" i="1"/>
  <c r="H8" i="1"/>
  <c r="M7" i="1"/>
  <c r="J7" i="1"/>
  <c r="H7" i="1"/>
  <c r="M6" i="1"/>
  <c r="D4" i="1"/>
  <c r="K2" i="1"/>
  <c r="H2" i="1"/>
  <c r="E2" i="1"/>
  <c r="K1" i="1" s="1"/>
  <c r="S2" i="1"/>
  <c r="V3" i="1"/>
  <c r="W3" i="1"/>
  <c r="X3" i="1"/>
  <c r="Y3" i="1"/>
  <c r="Z3" i="1"/>
  <c r="S3" i="1"/>
  <c r="X4" i="1"/>
  <c r="Z4" i="1"/>
  <c r="AB4" i="1"/>
  <c r="X5" i="1"/>
  <c r="Z5" i="1"/>
  <c r="AA5" i="1"/>
  <c r="X6" i="1"/>
  <c r="Y6" i="1"/>
  <c r="AB6" i="1"/>
  <c r="AB7" i="1"/>
  <c r="K7" i="1" s="1"/>
  <c r="AA4" i="1"/>
  <c r="V11" i="1"/>
  <c r="W11" i="1"/>
  <c r="X11" i="1"/>
  <c r="Y11" i="1"/>
  <c r="G3" i="1" s="1"/>
  <c r="Z11" i="1"/>
  <c r="Y4" i="1"/>
  <c r="X12" i="1"/>
  <c r="Z12" i="1"/>
  <c r="AB12" i="1"/>
  <c r="AC11" i="1"/>
  <c r="M3" i="1" s="1"/>
  <c r="Z13" i="1"/>
  <c r="AB13" i="1"/>
  <c r="AC13" i="1"/>
  <c r="M5" i="1" s="1"/>
  <c r="X14" i="1"/>
  <c r="Y15" i="1"/>
  <c r="X16" i="1"/>
  <c r="V20" i="1"/>
  <c r="W20" i="1"/>
  <c r="Z20" i="1"/>
  <c r="AA20" i="1"/>
  <c r="AB20" i="1"/>
  <c r="Z21" i="1"/>
  <c r="AA21" i="1"/>
  <c r="AB21" i="1"/>
  <c r="Z22" i="1"/>
  <c r="AA22" i="1"/>
  <c r="AB22" i="1"/>
  <c r="X23" i="1"/>
  <c r="Y23" i="1"/>
  <c r="X24" i="1"/>
  <c r="Y24" i="1"/>
  <c r="X25" i="1"/>
  <c r="Y25" i="1"/>
  <c r="V29" i="1"/>
  <c r="W29" i="1"/>
  <c r="Z29" i="1"/>
  <c r="AA29" i="1"/>
  <c r="AB29" i="1"/>
  <c r="AA30" i="1"/>
  <c r="AB30" i="1"/>
  <c r="Z31" i="1"/>
  <c r="AB31" i="1"/>
  <c r="Z32" i="1"/>
  <c r="H6" i="1" s="1"/>
  <c r="AA32" i="1"/>
  <c r="J6" i="1" s="1"/>
  <c r="X33" i="1"/>
  <c r="Y33" i="1"/>
  <c r="X34" i="1"/>
  <c r="X35" i="1"/>
  <c r="E9" i="1" s="1"/>
  <c r="X36" i="1"/>
  <c r="E10" i="1" s="1"/>
  <c r="Y36" i="1"/>
  <c r="G10" i="1" s="1"/>
  <c r="E4" i="1" l="1"/>
  <c r="V36" i="1"/>
  <c r="C10" i="1" s="1"/>
  <c r="F10" i="1" s="1"/>
  <c r="E8" i="1"/>
  <c r="Y34" i="1"/>
  <c r="AB32" i="1"/>
  <c r="K6" i="1" s="1"/>
  <c r="AA31" i="1"/>
  <c r="Z30" i="1"/>
  <c r="H4" i="1" s="1"/>
  <c r="D3" i="1"/>
  <c r="D6" i="1"/>
  <c r="D5" i="1"/>
  <c r="E3" i="1"/>
  <c r="E6" i="1"/>
  <c r="K4" i="1"/>
  <c r="H3" i="1"/>
  <c r="Q10" i="1"/>
  <c r="Q11" i="1"/>
  <c r="Q12" i="1"/>
  <c r="H5" i="1"/>
  <c r="Y35" i="1"/>
  <c r="G9" i="1" s="1"/>
  <c r="Y14" i="1"/>
  <c r="G6" i="1" s="1"/>
  <c r="AA13" i="1"/>
  <c r="D7" i="1"/>
  <c r="AB3" i="1"/>
  <c r="Y5" i="1"/>
  <c r="C3" i="1"/>
  <c r="C4" i="1"/>
  <c r="C5" i="1"/>
  <c r="C6" i="1"/>
  <c r="C7" i="1"/>
  <c r="C8" i="1"/>
  <c r="C9" i="1"/>
  <c r="Y12" i="1"/>
  <c r="G4" i="1" s="1"/>
  <c r="Y16" i="1"/>
  <c r="AB11" i="1"/>
  <c r="X7" i="1"/>
  <c r="X13" i="1"/>
  <c r="E5" i="1" s="1"/>
  <c r="AA12" i="1"/>
  <c r="J4" i="1" s="1"/>
  <c r="C1" i="1"/>
  <c r="AB5" i="1"/>
  <c r="K5" i="1" s="1"/>
  <c r="AA3" i="1"/>
  <c r="Y13" i="1"/>
  <c r="AC12" i="1"/>
  <c r="M4" i="1" s="1"/>
  <c r="AA11" i="1"/>
  <c r="Y7" i="1"/>
  <c r="G7" i="1" s="1"/>
  <c r="X15" i="1"/>
  <c r="I10" i="1" l="1"/>
  <c r="G8" i="1"/>
  <c r="F8" i="1" s="1"/>
  <c r="J5" i="1"/>
  <c r="I5" i="1" s="1"/>
  <c r="K3" i="1"/>
  <c r="F6" i="1"/>
  <c r="I6" i="1"/>
  <c r="E7" i="1"/>
  <c r="F7" i="1" s="1"/>
  <c r="I7" i="1"/>
  <c r="F3" i="1"/>
  <c r="I9" i="1"/>
  <c r="F9" i="1"/>
  <c r="I8" i="1"/>
  <c r="F4" i="1"/>
  <c r="I4" i="1"/>
  <c r="G5" i="1"/>
  <c r="F5" i="1" s="1"/>
  <c r="J3" i="1"/>
  <c r="I3" i="1" s="1"/>
  <c r="D8" i="1"/>
  <c r="D10" i="1" l="1"/>
  <c r="D9" i="1"/>
</calcChain>
</file>

<file path=xl/sharedStrings.xml><?xml version="1.0" encoding="utf-8"?>
<sst xmlns="http://schemas.openxmlformats.org/spreadsheetml/2006/main" count="158" uniqueCount="77">
  <si>
    <t>Ausrichter:</t>
  </si>
  <si>
    <t>Uhrzeit</t>
  </si>
  <si>
    <t>Sp.-Nr.</t>
  </si>
  <si>
    <t>Handball (4+1)</t>
  </si>
  <si>
    <t>FuNino (3 gegen 3)</t>
  </si>
  <si>
    <t>Koordination (3 Übungen)</t>
  </si>
  <si>
    <t>Spielform</t>
  </si>
  <si>
    <t>Mannschaften</t>
  </si>
  <si>
    <t>4+1_5 Mannschaften</t>
  </si>
  <si>
    <t>4+1_6 Mannschaften</t>
  </si>
  <si>
    <t>6+1_3 Mannschaften</t>
  </si>
  <si>
    <t>Handball (6+1)</t>
  </si>
  <si>
    <t>6+1_4 Mannschaften</t>
  </si>
  <si>
    <t>4+1_6_1</t>
  </si>
  <si>
    <t>4+1_6_2</t>
  </si>
  <si>
    <t>4+1_6_3</t>
  </si>
  <si>
    <t>4+1_6_4</t>
  </si>
  <si>
    <t>4+1_6_5</t>
  </si>
  <si>
    <t>Spiel-Nr. Spiel 1</t>
  </si>
  <si>
    <t>Beginn Spiel 1</t>
  </si>
  <si>
    <t>4+1_6_6</t>
  </si>
  <si>
    <t>4+1_5_1</t>
  </si>
  <si>
    <t>4+1_5_2</t>
  </si>
  <si>
    <t>4+1_5_3</t>
  </si>
  <si>
    <t>4+1_5_4</t>
  </si>
  <si>
    <t>4+1_5_5</t>
  </si>
  <si>
    <t>6+1_3_1</t>
  </si>
  <si>
    <t>6+1_3_2</t>
  </si>
  <si>
    <t>6+1_3_3</t>
  </si>
  <si>
    <t>6+1_4_1</t>
  </si>
  <si>
    <t>6+1_4_2</t>
  </si>
  <si>
    <t>6+1_4_3</t>
  </si>
  <si>
    <t>6+1_4_4</t>
  </si>
  <si>
    <t>6+1_3_4</t>
  </si>
  <si>
    <t>6+1_3_5</t>
  </si>
  <si>
    <t>6+1_3_6</t>
  </si>
  <si>
    <t>6+1_4_5</t>
  </si>
  <si>
    <t>6+1_4_6</t>
  </si>
  <si>
    <t>6+1_4_7</t>
  </si>
  <si>
    <t>6+1_4_8</t>
  </si>
  <si>
    <t>Teilnehmer</t>
  </si>
  <si>
    <t>Handballspiele</t>
  </si>
  <si>
    <t>4+1_5_Heim</t>
  </si>
  <si>
    <t>4+1_5_Gast 1</t>
  </si>
  <si>
    <t>4+1_5_Gast 2</t>
  </si>
  <si>
    <t>4+1_5_Gast 3</t>
  </si>
  <si>
    <t>4+1_5_Gast 4</t>
  </si>
  <si>
    <t>6+1_4_Heim</t>
  </si>
  <si>
    <t>6+1_4_Gast 1</t>
  </si>
  <si>
    <t>6+1_4_Gast 2</t>
  </si>
  <si>
    <t>6+1_4_Gast 3</t>
  </si>
  <si>
    <t>6+1_3_Heim</t>
  </si>
  <si>
    <t>6+1_3_Gast 1</t>
  </si>
  <si>
    <t>6+1_3_Gast 2</t>
  </si>
  <si>
    <t>4+1_6_Heim</t>
  </si>
  <si>
    <t>4+1_6_Gast 1</t>
  </si>
  <si>
    <t>4+1_6_Gast 2</t>
  </si>
  <si>
    <t>4+1_6_Gast 3</t>
  </si>
  <si>
    <t>4+1_6_Gast 4</t>
  </si>
  <si>
    <t>4+1_6_Gast 5</t>
  </si>
  <si>
    <t>Spieltagsdatum</t>
  </si>
  <si>
    <t xml:space="preserve"> </t>
  </si>
  <si>
    <t>HB Spiel 2 (H) &amp; 4 (H)</t>
  </si>
  <si>
    <t>HB Spiel 1 (H) &amp; 4 (G)</t>
  </si>
  <si>
    <t>HB Spiel 1 (G) &amp; 3 (H)</t>
  </si>
  <si>
    <t>HB Spiel 3 (G) &amp; 5 (H)</t>
  </si>
  <si>
    <t>HB Spiel 2 (G) &amp; 5 (G)</t>
  </si>
  <si>
    <t>HB Spiel 2 (H) &amp; 6 (H)</t>
  </si>
  <si>
    <t>HB Spiel 1 (H) &amp; 5 (G)</t>
  </si>
  <si>
    <t>HB Spiel 1 (G) &amp; 4 (H)</t>
  </si>
  <si>
    <t>HB Spiel 3 (H) &amp; 6 (G)</t>
  </si>
  <si>
    <t>HB Spiel 2 (G) &amp; 4 (G)</t>
  </si>
  <si>
    <t>HB Spiel 1 (H) &amp; 3 (H)</t>
  </si>
  <si>
    <t>HB Spiel 1 (G) &amp; 2 (H)</t>
  </si>
  <si>
    <t>HB Spiel 2 (G) &amp; 3 (G)</t>
  </si>
  <si>
    <t>HB Spiel 1 (H) &amp; 4 (H)</t>
  </si>
  <si>
    <t>HB Spiel 2 (H) &amp; 4 (G)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</si>
</sst>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d\,\ dd/mm/yyyy"/>
    <numFmt numFmtId="165" formatCode="h:mm"/>
  </numFmts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color theme="1"/>
      <name val="Arial"/>
      <family val="2"/>
    </font>
    <font>
      <i/>
      <sz val="8"/>
      <color theme="0" tint="-0.34998626667073579"/>
      <name val="Arial"/>
      <family val="2"/>
    </font>
    <font>
      <b/>
      <i/>
      <sz val="1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>
      <protection locked="0"/>
    </xf>
  </cellStyleXfs>
  <cellXfs count="49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locked="0"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/>
      <protection locked="0" hidden="1"/>
    </xf>
    <xf numFmtId="0" fontId="1" fillId="0" borderId="0" xfId="0" applyFont="1" applyAlignment="1" applyProtection="1">
      <alignment horizontal="right" vertical="center" indent="1"/>
      <protection hidden="1"/>
    </xf>
    <xf numFmtId="165" fontId="1" fillId="0" borderId="0" xfId="0" applyNumberFormat="1" applyFont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" fillId="0" borderId="0" xfId="1" applyFill="1" applyAlignment="1" applyProtection="1">
      <alignment vertical="center"/>
      <protection hidden="1"/>
    </xf>
    <xf numFmtId="0" fontId="3" fillId="0" borderId="0" xfId="1" applyFont="1" applyFill="1" applyAlignment="1" applyProtection="1">
      <alignment horizontal="right" vertical="center"/>
      <protection hidden="1"/>
    </xf>
    <xf numFmtId="20" fontId="2" fillId="0" borderId="8" xfId="1" applyNumberFormat="1" applyFill="1" applyBorder="1" applyAlignment="1" applyProtection="1">
      <alignment horizontal="center" vertical="center"/>
      <protection hidden="1"/>
    </xf>
    <xf numFmtId="0" fontId="2" fillId="0" borderId="9" xfId="1" applyNumberFormat="1" applyFill="1" applyBorder="1" applyAlignment="1" applyProtection="1">
      <alignment horizontal="center" vertical="center"/>
      <protection hidden="1"/>
    </xf>
    <xf numFmtId="0" fontId="2" fillId="0" borderId="11" xfId="1" applyFill="1" applyBorder="1" applyAlignment="1" applyProtection="1">
      <alignment vertical="center"/>
      <protection hidden="1"/>
    </xf>
    <xf numFmtId="0" fontId="2" fillId="0" borderId="11" xfId="1" applyBorder="1" applyAlignment="1" applyProtection="1">
      <alignment vertical="center"/>
      <protection hidden="1"/>
    </xf>
    <xf numFmtId="20" fontId="2" fillId="0" borderId="14" xfId="1" applyNumberFormat="1" applyFill="1" applyBorder="1" applyAlignment="1" applyProtection="1">
      <alignment horizontal="center" vertical="center"/>
      <protection hidden="1"/>
    </xf>
    <xf numFmtId="0" fontId="2" fillId="0" borderId="15" xfId="1" applyNumberFormat="1" applyFill="1" applyBorder="1" applyAlignment="1" applyProtection="1">
      <alignment horizontal="center" vertical="center"/>
      <protection hidden="1"/>
    </xf>
    <xf numFmtId="0" fontId="2" fillId="0" borderId="0" xfId="1" applyFill="1" applyBorder="1" applyAlignment="1" applyProtection="1">
      <alignment vertical="center"/>
      <protection hidden="1"/>
    </xf>
    <xf numFmtId="0" fontId="2" fillId="0" borderId="0" xfId="1" applyBorder="1" applyAlignment="1" applyProtection="1">
      <alignment vertical="center"/>
      <protection hidden="1"/>
    </xf>
    <xf numFmtId="165" fontId="0" fillId="0" borderId="0" xfId="0" applyNumberFormat="1" applyAlignment="1" applyProtection="1">
      <alignment horizontal="center" vertical="center"/>
      <protection hidden="1"/>
    </xf>
    <xf numFmtId="0" fontId="2" fillId="0" borderId="10" xfId="1" applyFill="1" applyBorder="1" applyAlignment="1" applyProtection="1">
      <alignment horizontal="left" vertical="center"/>
      <protection hidden="1"/>
    </xf>
    <xf numFmtId="0" fontId="2" fillId="0" borderId="16" xfId="1" applyFill="1" applyBorder="1" applyAlignment="1" applyProtection="1">
      <alignment horizontal="left" vertical="center"/>
      <protection hidden="1"/>
    </xf>
    <xf numFmtId="0" fontId="2" fillId="0" borderId="12" xfId="1" applyFill="1" applyBorder="1" applyAlignment="1" applyProtection="1">
      <alignment horizontal="left" vertical="center"/>
      <protection hidden="1"/>
    </xf>
    <xf numFmtId="0" fontId="2" fillId="0" borderId="13" xfId="1" applyFill="1" applyBorder="1" applyAlignment="1" applyProtection="1">
      <alignment horizontal="left" vertical="center"/>
      <protection hidden="1"/>
    </xf>
    <xf numFmtId="0" fontId="2" fillId="0" borderId="17" xfId="1" applyFill="1" applyBorder="1" applyAlignment="1" applyProtection="1">
      <alignment horizontal="left" vertical="center"/>
      <protection hidden="1"/>
    </xf>
    <xf numFmtId="0" fontId="2" fillId="0" borderId="18" xfId="1" applyFill="1" applyBorder="1" applyAlignment="1" applyProtection="1">
      <alignment horizontal="left" vertical="center"/>
      <protection hidden="1"/>
    </xf>
    <xf numFmtId="0" fontId="2" fillId="0" borderId="13" xfId="1" applyBorder="1" applyAlignment="1" applyProtection="1">
      <alignment horizontal="left" vertical="center"/>
      <protection hidden="1"/>
    </xf>
    <xf numFmtId="0" fontId="2" fillId="0" borderId="18" xfId="1" applyBorder="1" applyAlignment="1" applyProtection="1">
      <alignment horizontal="left" vertical="center"/>
      <protection hidden="1"/>
    </xf>
    <xf numFmtId="0" fontId="2" fillId="0" borderId="12" xfId="1" applyBorder="1" applyAlignment="1" applyProtection="1">
      <alignment horizontal="left" vertical="center"/>
      <protection hidden="1"/>
    </xf>
    <xf numFmtId="0" fontId="2" fillId="0" borderId="17" xfId="1" applyBorder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0" fillId="0" borderId="5" xfId="1" applyFont="1" applyFill="1" applyBorder="1" applyAlignment="1" applyProtection="1">
      <alignment vertical="center"/>
      <protection hidden="1"/>
    </xf>
    <xf numFmtId="0" fontId="0" fillId="0" borderId="6" xfId="1" applyFont="1" applyFill="1" applyBorder="1" applyAlignment="1" applyProtection="1">
      <alignment vertical="center"/>
      <protection hidden="1"/>
    </xf>
    <xf numFmtId="0" fontId="0" fillId="0" borderId="5" xfId="1" applyFont="1" applyBorder="1" applyAlignment="1" applyProtection="1">
      <alignment vertical="center"/>
      <protection hidden="1"/>
    </xf>
    <xf numFmtId="0" fontId="0" fillId="0" borderId="6" xfId="1" applyFont="1" applyBorder="1" applyAlignment="1" applyProtection="1">
      <alignment vertical="center"/>
      <protection hidden="1"/>
    </xf>
    <xf numFmtId="0" fontId="6" fillId="0" borderId="2" xfId="1" applyFont="1" applyFill="1" applyBorder="1" applyAlignment="1" applyProtection="1">
      <alignment horizontal="center" vertical="center"/>
      <protection hidden="1"/>
    </xf>
    <xf numFmtId="0" fontId="6" fillId="0" borderId="3" xfId="1" applyFont="1" applyFill="1" applyBorder="1" applyAlignment="1" applyProtection="1">
      <alignment horizontal="center" vertical="center"/>
      <protection hidden="1"/>
    </xf>
    <xf numFmtId="0" fontId="6" fillId="0" borderId="4" xfId="1" applyFont="1" applyFill="1" applyBorder="1" applyAlignment="1" applyProtection="1">
      <alignment horizontal="left" vertical="center" indent="2"/>
      <protection hidden="1"/>
    </xf>
    <xf numFmtId="0" fontId="6" fillId="0" borderId="7" xfId="1" applyFont="1" applyFill="1" applyBorder="1" applyAlignment="1" applyProtection="1">
      <alignment horizontal="left" vertical="center" indent="2"/>
      <protection hidden="1"/>
    </xf>
    <xf numFmtId="0" fontId="6" fillId="0" borderId="7" xfId="1" applyFont="1" applyBorder="1" applyAlignment="1" applyProtection="1">
      <alignment horizontal="left" vertical="center" indent="2"/>
      <protection hidden="1"/>
    </xf>
    <xf numFmtId="0" fontId="0" fillId="0" borderId="0" xfId="0" applyAlignment="1" applyProtection="1">
      <alignment horizontal="center" vertical="center"/>
      <protection hidden="1"/>
    </xf>
    <xf numFmtId="14" fontId="1" fillId="0" borderId="0" xfId="0" applyNumberFormat="1" applyFont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164" fontId="3" fillId="0" borderId="1" xfId="1" applyNumberFormat="1" applyFont="1" applyFill="1" applyBorder="1" applyAlignment="1" applyProtection="1">
      <alignment horizontal="left" vertical="center"/>
      <protection hidden="1"/>
    </xf>
    <xf numFmtId="0" fontId="3" fillId="0" borderId="1" xfId="1" applyFont="1" applyBorder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</cellXfs>
  <cellStyles count="2">
    <cellStyle name="Standard" xfId="0" builtinId="0"/>
    <cellStyle name="Standard 2" xfId="1"/>
  </cellStyles>
  <dxfs count="6">
    <dxf>
      <font>
        <b/>
        <i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border>
        <left/>
        <vertical/>
        <horizontal/>
      </border>
    </dxf>
    <dxf>
      <border>
        <left/>
        <right/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F36"/>
  <sheetViews>
    <sheetView showGridLines="0" showZeros="0" tabSelected="1" topLeftCell="B1" zoomScaleNormal="100" workbookViewId="0">
      <selection activeCell="P1" sqref="P1"/>
    </sheetView>
  </sheetViews>
  <sheetFormatPr baseColWidth="10" defaultRowHeight="12.75" x14ac:dyDescent="0.2"/>
  <cols>
    <col min="1" max="1" width="5.85546875" style="1" hidden="1" customWidth="1"/>
    <col min="2" max="2" width="1.42578125" style="1" customWidth="1"/>
    <col min="3" max="4" width="8.5703125" style="1" customWidth="1"/>
    <col min="5" max="5" width="20.7109375" style="1" customWidth="1"/>
    <col min="6" max="6" width="1.7109375" style="1" customWidth="1"/>
    <col min="7" max="8" width="20.7109375" style="1" customWidth="1"/>
    <col min="9" max="9" width="1.7109375" style="1" customWidth="1"/>
    <col min="10" max="11" width="20.7109375" style="1" customWidth="1"/>
    <col min="12" max="12" width="1.7109375" style="1" customWidth="1"/>
    <col min="13" max="13" width="20.7109375" style="1" customWidth="1"/>
    <col min="14" max="14" width="1.42578125" style="1" customWidth="1"/>
    <col min="15" max="15" width="17.85546875" style="1" customWidth="1"/>
    <col min="16" max="16" width="22.140625" style="1" customWidth="1"/>
    <col min="17" max="17" width="18.5703125" style="1" customWidth="1"/>
    <col min="18" max="18" width="1.42578125" style="1" hidden="1" customWidth="1"/>
    <col min="19" max="19" width="11.42578125" style="1" hidden="1" customWidth="1"/>
    <col min="20" max="20" width="1.42578125" style="1" hidden="1" customWidth="1"/>
    <col min="21" max="21" width="8.5703125" style="1" hidden="1" customWidth="1"/>
    <col min="22" max="23" width="6.42578125" style="1" hidden="1" customWidth="1"/>
    <col min="24" max="29" width="20" style="1" hidden="1" customWidth="1"/>
    <col min="30" max="30" width="1.42578125" style="1" hidden="1" customWidth="1"/>
    <col min="31" max="31" width="11.42578125" style="1" hidden="1" customWidth="1"/>
    <col min="32" max="32" width="16.42578125" style="1" hidden="1" customWidth="1"/>
    <col min="33" max="33" width="1.42578125" style="1" customWidth="1"/>
    <col min="34" max="16384" width="11.42578125" style="1"/>
  </cols>
  <sheetData>
    <row r="1" spans="1:32" ht="22.5" customHeight="1" x14ac:dyDescent="0.2">
      <c r="C1" s="45">
        <f>IF(LEFT(RIGHT($E2,4),3)=$P$1,$P$3,"")</f>
        <v>0</v>
      </c>
      <c r="D1" s="45"/>
      <c r="E1" s="45"/>
      <c r="I1" s="10"/>
      <c r="J1" s="11" t="s">
        <v>0</v>
      </c>
      <c r="K1" s="46">
        <f>IF(LEFT(RIGHT($E2,4),3)=$P$1,$P$7,"")</f>
        <v>0</v>
      </c>
      <c r="L1" s="46"/>
      <c r="M1" s="46"/>
      <c r="O1" s="6" t="s">
        <v>6</v>
      </c>
      <c r="P1" s="2"/>
      <c r="S1" s="3" t="s">
        <v>40</v>
      </c>
      <c r="U1" s="44" t="s">
        <v>8</v>
      </c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</row>
    <row r="2" spans="1:32" ht="22.5" customHeight="1" x14ac:dyDescent="0.2">
      <c r="C2" s="36" t="s">
        <v>1</v>
      </c>
      <c r="D2" s="37" t="s">
        <v>2</v>
      </c>
      <c r="E2" s="38" t="str">
        <f>IF($P$1&lt;&gt;"","Handball ("&amp;$P$1&amp;")","")</f>
        <v/>
      </c>
      <c r="F2" s="32"/>
      <c r="G2" s="33"/>
      <c r="H2" s="39" t="str">
        <f>IF($P$1="4+1","FuNino (3 gegen 3)",IF($P$1="6+1","Koordination (3 Übungen)",""))</f>
        <v/>
      </c>
      <c r="I2" s="32"/>
      <c r="J2" s="33"/>
      <c r="K2" s="40" t="str">
        <f>IF($P$1="4+1","Koordination (3 Übungen)","")</f>
        <v/>
      </c>
      <c r="L2" s="34"/>
      <c r="M2" s="35"/>
      <c r="O2" s="6" t="s">
        <v>7</v>
      </c>
      <c r="P2" s="2"/>
      <c r="S2" s="3" t="str">
        <f>IF($P$1="4+1",5,IF($P$1="6+1",3,""))</f>
        <v/>
      </c>
      <c r="X2" s="1" t="s">
        <v>3</v>
      </c>
      <c r="Z2" s="1" t="s">
        <v>4</v>
      </c>
      <c r="AB2" s="1" t="s">
        <v>5</v>
      </c>
      <c r="AE2" s="48" t="s">
        <v>41</v>
      </c>
      <c r="AF2" s="48"/>
    </row>
    <row r="3" spans="1:32" ht="22.5" customHeight="1" x14ac:dyDescent="0.2">
      <c r="A3" s="31">
        <v>1</v>
      </c>
      <c r="C3" s="12" t="str">
        <f t="shared" ref="C3:E10" si="0">IFERROR(VLOOKUP($P$1&amp;"_"&amp;$P$2&amp;"_"&amp;$A3,$U$1:$AF$36,C$13,0),"")</f>
        <v/>
      </c>
      <c r="D3" s="13" t="str">
        <f t="shared" si="0"/>
        <v/>
      </c>
      <c r="E3" s="21" t="str">
        <f t="shared" si="0"/>
        <v/>
      </c>
      <c r="F3" s="14" t="str">
        <f>IF(AND($C3&lt;&gt;"",$E3&lt;&gt;" ",$G3&lt;&gt;" "),"-","")</f>
        <v/>
      </c>
      <c r="G3" s="23" t="str">
        <f t="shared" ref="G3:H10" si="1">IFERROR(VLOOKUP($P$1&amp;"_"&amp;$P$2&amp;"_"&amp;$A3,$U$1:$AF$36,G$13,0),"")</f>
        <v/>
      </c>
      <c r="H3" s="24" t="str">
        <f t="shared" si="1"/>
        <v/>
      </c>
      <c r="I3" s="14" t="str">
        <f>IF(AND($C3&lt;&gt;"",LEFT($H$2,6)="FuNino",$H3&lt;&gt;" ",$J3&lt;&gt;" "),"-","")</f>
        <v/>
      </c>
      <c r="J3" s="23" t="str">
        <f t="shared" ref="J3:K10" si="2">IFERROR(VLOOKUP($P$1&amp;"_"&amp;$P$2&amp;"_"&amp;$A3,$U$1:$AF$36,J$13,0),"")</f>
        <v/>
      </c>
      <c r="K3" s="27" t="str">
        <f t="shared" si="2"/>
        <v/>
      </c>
      <c r="L3" s="15"/>
      <c r="M3" s="29" t="str">
        <f t="shared" ref="M3:M10" si="3">IFERROR(VLOOKUP($P$1&amp;"_"&amp;$P$2&amp;"_"&amp;$A3,$U$1:$AF$36,M$13,0),"")</f>
        <v/>
      </c>
      <c r="O3" s="6" t="s">
        <v>60</v>
      </c>
      <c r="P3" s="42"/>
      <c r="S3" s="3" t="str">
        <f>IF($P$1="4+1",6,IF($P$1="6+1",4,""))</f>
        <v/>
      </c>
      <c r="U3" s="9" t="s">
        <v>21</v>
      </c>
      <c r="V3" s="20">
        <f>$P$4</f>
        <v>0</v>
      </c>
      <c r="W3" s="9">
        <f>$P$5</f>
        <v>0</v>
      </c>
      <c r="X3" s="8" t="str">
        <f>IF(LEFT($U3,5)=$P$1&amp;"_"&amp;$P$2,$P$8,$O$8)</f>
        <v/>
      </c>
      <c r="Y3" s="8" t="str">
        <f>IF(LEFT($U3,5)=$P$1&amp;"_"&amp;$P$2,$P$9,$O$9)</f>
        <v/>
      </c>
      <c r="Z3" s="8" t="str">
        <f>IF(LEFT($U3,5)=$P$1&amp;"_"&amp;$P$2,$P$7,$O$7)</f>
        <v/>
      </c>
      <c r="AA3" s="8" t="str">
        <f>IF(LEFT($U3,5)=$P$1&amp;"_"&amp;$P$2,$P$11,$O$11)</f>
        <v/>
      </c>
      <c r="AB3" s="8" t="str">
        <f>IF(LEFT($U3,5)=$P$1&amp;"_"&amp;$P$2,$P$10,$O$10)</f>
        <v/>
      </c>
      <c r="AC3" s="8"/>
      <c r="AE3" s="4" t="s">
        <v>42</v>
      </c>
      <c r="AF3" s="4" t="s">
        <v>62</v>
      </c>
    </row>
    <row r="4" spans="1:32" ht="22.5" customHeight="1" x14ac:dyDescent="0.2">
      <c r="A4" s="31">
        <v>2</v>
      </c>
      <c r="C4" s="16" t="str">
        <f t="shared" si="0"/>
        <v/>
      </c>
      <c r="D4" s="17" t="str">
        <f t="shared" si="0"/>
        <v/>
      </c>
      <c r="E4" s="22" t="str">
        <f t="shared" si="0"/>
        <v/>
      </c>
      <c r="F4" s="18" t="str">
        <f t="shared" ref="F4:F10" si="4">IF(AND($C4&lt;&gt;"",$E4&lt;&gt;" ",$G4&lt;&gt;" "),"-","")</f>
        <v/>
      </c>
      <c r="G4" s="25" t="str">
        <f t="shared" si="1"/>
        <v/>
      </c>
      <c r="H4" s="26" t="str">
        <f t="shared" si="1"/>
        <v/>
      </c>
      <c r="I4" s="18" t="str">
        <f t="shared" ref="I4:I10" si="5">IF(AND($C4&lt;&gt;"",LEFT($H$2,6)="FuNino",$H4&lt;&gt;" ",$J4&lt;&gt;" "),"-","")</f>
        <v/>
      </c>
      <c r="J4" s="25" t="str">
        <f t="shared" si="2"/>
        <v/>
      </c>
      <c r="K4" s="28" t="str">
        <f t="shared" si="2"/>
        <v/>
      </c>
      <c r="L4" s="19"/>
      <c r="M4" s="30" t="str">
        <f t="shared" si="3"/>
        <v/>
      </c>
      <c r="O4" s="6" t="s">
        <v>19</v>
      </c>
      <c r="P4" s="7"/>
      <c r="U4" s="9" t="s">
        <v>22</v>
      </c>
      <c r="V4" s="20">
        <f>IF(V3&lt;&gt;0,V3+TIME(0,30,0),0)</f>
        <v>0</v>
      </c>
      <c r="W4" s="9">
        <f>IF(W3&lt;&gt;0,W3+1,0)</f>
        <v>0</v>
      </c>
      <c r="X4" s="8" t="str">
        <f>IF(LEFT($U4,5)=$P$1&amp;"_"&amp;$P$2,$P$7,$O$7)</f>
        <v/>
      </c>
      <c r="Y4" s="8" t="str">
        <f>IF(LEFT($U4,5)=$P$1&amp;"_"&amp;$P$2,$P$11,$O$11)</f>
        <v/>
      </c>
      <c r="Z4" s="8" t="str">
        <f>IF(LEFT($U4,5)=$P$1&amp;"_"&amp;$P$2,$P$9,$O$9)</f>
        <v/>
      </c>
      <c r="AA4" s="8" t="str">
        <f>IF(LEFT($U4,5)=$P$1&amp;"_"&amp;$P$2,$P$10,$O$10)</f>
        <v/>
      </c>
      <c r="AB4" s="8" t="str">
        <f>IF(LEFT($U4,5)=$P$1&amp;"_"&amp;$P$2,$P$8,$O$8)</f>
        <v/>
      </c>
      <c r="AC4" s="8"/>
      <c r="AE4" s="4" t="s">
        <v>43</v>
      </c>
      <c r="AF4" s="4" t="s">
        <v>63</v>
      </c>
    </row>
    <row r="5" spans="1:32" ht="22.5" customHeight="1" x14ac:dyDescent="0.2">
      <c r="A5" s="31">
        <v>3</v>
      </c>
      <c r="C5" s="16" t="str">
        <f t="shared" si="0"/>
        <v/>
      </c>
      <c r="D5" s="17" t="str">
        <f t="shared" si="0"/>
        <v/>
      </c>
      <c r="E5" s="22" t="str">
        <f t="shared" si="0"/>
        <v/>
      </c>
      <c r="F5" s="18" t="str">
        <f t="shared" si="4"/>
        <v/>
      </c>
      <c r="G5" s="25" t="str">
        <f t="shared" si="1"/>
        <v/>
      </c>
      <c r="H5" s="26" t="str">
        <f t="shared" si="1"/>
        <v/>
      </c>
      <c r="I5" s="18" t="str">
        <f t="shared" si="5"/>
        <v/>
      </c>
      <c r="J5" s="25" t="str">
        <f t="shared" si="2"/>
        <v/>
      </c>
      <c r="K5" s="28" t="str">
        <f t="shared" si="2"/>
        <v/>
      </c>
      <c r="L5" s="19"/>
      <c r="M5" s="30" t="str">
        <f t="shared" si="3"/>
        <v/>
      </c>
      <c r="O5" s="6" t="s">
        <v>18</v>
      </c>
      <c r="P5" s="2"/>
      <c r="U5" s="9" t="s">
        <v>23</v>
      </c>
      <c r="V5" s="20">
        <f>IF(V4&lt;&gt;0,V4+TIME(0,30,0),0)</f>
        <v>0</v>
      </c>
      <c r="W5" s="41">
        <f>IF(W4&lt;&gt;0,W4+1,0)</f>
        <v>0</v>
      </c>
      <c r="X5" s="8" t="str">
        <f>IF(LEFT($U5,5)=$P$1&amp;"_"&amp;$P$2,$P$9,$O$9)</f>
        <v/>
      </c>
      <c r="Y5" s="8" t="str">
        <f>IF(LEFT($U5,5)=$P$1&amp;"_"&amp;$P$2,$P$10,$O$10)</f>
        <v/>
      </c>
      <c r="Z5" s="8" t="str">
        <f>IF(LEFT($U5,5)=$P$1&amp;"_"&amp;$P$2,$P$7,$O$7)</f>
        <v/>
      </c>
      <c r="AA5" s="8" t="str">
        <f>IF(LEFT($U5,5)=$P$1&amp;"_"&amp;$P$2,$P$8,$O$8)</f>
        <v/>
      </c>
      <c r="AB5" s="8" t="str">
        <f>IF(LEFT($U5,5)=$P$1&amp;"_"&amp;$P$2,$P$11,$O$11)</f>
        <v/>
      </c>
      <c r="AC5" s="8"/>
      <c r="AE5" s="4" t="s">
        <v>44</v>
      </c>
      <c r="AF5" s="4" t="s">
        <v>64</v>
      </c>
    </row>
    <row r="6" spans="1:32" ht="22.5" customHeight="1" x14ac:dyDescent="0.2">
      <c r="A6" s="31">
        <v>4</v>
      </c>
      <c r="C6" s="16" t="str">
        <f t="shared" si="0"/>
        <v/>
      </c>
      <c r="D6" s="17" t="str">
        <f t="shared" si="0"/>
        <v/>
      </c>
      <c r="E6" s="22" t="str">
        <f t="shared" si="0"/>
        <v/>
      </c>
      <c r="F6" s="18" t="str">
        <f t="shared" si="4"/>
        <v/>
      </c>
      <c r="G6" s="25" t="str">
        <f t="shared" si="1"/>
        <v/>
      </c>
      <c r="H6" s="26" t="str">
        <f t="shared" si="1"/>
        <v/>
      </c>
      <c r="I6" s="18" t="str">
        <f t="shared" si="5"/>
        <v/>
      </c>
      <c r="J6" s="25" t="str">
        <f t="shared" si="2"/>
        <v/>
      </c>
      <c r="K6" s="28" t="str">
        <f t="shared" si="2"/>
        <v/>
      </c>
      <c r="L6" s="19"/>
      <c r="M6" s="30" t="str">
        <f t="shared" si="3"/>
        <v/>
      </c>
      <c r="O6" s="47" t="str">
        <f>IF(AND(P1&lt;&gt;"",P2&lt;&gt;"",Q7=""),"Zuordnung Spielform vs. Mannschaften falsch!","")</f>
        <v/>
      </c>
      <c r="P6" s="47"/>
      <c r="Q6" s="47"/>
      <c r="U6" s="9" t="s">
        <v>24</v>
      </c>
      <c r="V6" s="20">
        <f>IF(V5&lt;&gt;0,V5+TIME(0,30,0),0)</f>
        <v>0</v>
      </c>
      <c r="W6" s="41">
        <f>IF(W5&lt;&gt;0,W5+1,0)</f>
        <v>0</v>
      </c>
      <c r="X6" s="8" t="str">
        <f>IF(LEFT($U6,5)=$P$1&amp;"_"&amp;$P$2,$P$7,$O$7)</f>
        <v/>
      </c>
      <c r="Y6" s="8" t="str">
        <f>IF(LEFT($U6,5)=$P$1&amp;"_"&amp;$P$2,$P$8,$O$8)</f>
        <v/>
      </c>
      <c r="Z6" s="8" t="s">
        <v>61</v>
      </c>
      <c r="AA6" s="8" t="s">
        <v>61</v>
      </c>
      <c r="AB6" s="8" t="str">
        <f>IF(LEFT($U6,5)=$P$1&amp;"_"&amp;$P$2,$P$9,$O$9)</f>
        <v/>
      </c>
      <c r="AC6" s="8"/>
      <c r="AE6" s="4" t="s">
        <v>45</v>
      </c>
      <c r="AF6" s="4" t="s">
        <v>65</v>
      </c>
    </row>
    <row r="7" spans="1:32" ht="22.5" customHeight="1" x14ac:dyDescent="0.2">
      <c r="A7" s="31">
        <v>5</v>
      </c>
      <c r="C7" s="16" t="str">
        <f t="shared" si="0"/>
        <v/>
      </c>
      <c r="D7" s="17" t="str">
        <f t="shared" si="0"/>
        <v/>
      </c>
      <c r="E7" s="22" t="str">
        <f t="shared" si="0"/>
        <v/>
      </c>
      <c r="F7" s="18" t="str">
        <f t="shared" si="4"/>
        <v/>
      </c>
      <c r="G7" s="25" t="str">
        <f t="shared" si="1"/>
        <v/>
      </c>
      <c r="H7" s="26" t="str">
        <f t="shared" si="1"/>
        <v/>
      </c>
      <c r="I7" s="18" t="str">
        <f t="shared" si="5"/>
        <v/>
      </c>
      <c r="J7" s="25" t="str">
        <f t="shared" si="2"/>
        <v/>
      </c>
      <c r="K7" s="28" t="str">
        <f t="shared" si="2"/>
        <v/>
      </c>
      <c r="L7" s="19"/>
      <c r="M7" s="30" t="str">
        <f t="shared" si="3"/>
        <v/>
      </c>
      <c r="O7" s="6" t="str">
        <f>IF(OR($P$1="",$P$2=""),"","Heim")</f>
        <v/>
      </c>
      <c r="P7" s="5"/>
      <c r="Q7" s="43" t="str">
        <f>IFERROR(IF($O7&lt;&gt;"",VLOOKUP($P$1&amp;"_"&amp;$P$2&amp;"_"&amp;$O7,$AE$3:$AF$36,2,0),""),"")</f>
        <v/>
      </c>
      <c r="U7" s="9" t="s">
        <v>25</v>
      </c>
      <c r="V7" s="20">
        <f>IF(V6&lt;&gt;0,V6+TIME(0,25,0),0)</f>
        <v>0</v>
      </c>
      <c r="W7" s="41">
        <f>IF(W6&lt;&gt;0,W6+1,0)</f>
        <v>0</v>
      </c>
      <c r="X7" s="8" t="str">
        <f>IF(LEFT($U7,5)=$P$1&amp;"_"&amp;$P$2,$P$10,$O$10)</f>
        <v/>
      </c>
      <c r="Y7" s="8" t="str">
        <f>IF(LEFT($U7,5)=$P$1&amp;"_"&amp;$P$2,$P$11,$O$11)</f>
        <v/>
      </c>
      <c r="Z7" s="8" t="s">
        <v>61</v>
      </c>
      <c r="AA7" s="8" t="s">
        <v>61</v>
      </c>
      <c r="AB7" s="8" t="str">
        <f>IF(LEFT($U7,5)=$P$1&amp;"_"&amp;$P$2,$P$7,$O$7)</f>
        <v/>
      </c>
      <c r="AC7" s="8"/>
      <c r="AE7" s="4" t="s">
        <v>46</v>
      </c>
      <c r="AF7" s="4" t="s">
        <v>66</v>
      </c>
    </row>
    <row r="8" spans="1:32" ht="22.5" customHeight="1" x14ac:dyDescent="0.2">
      <c r="A8" s="31">
        <v>6</v>
      </c>
      <c r="C8" s="16" t="str">
        <f t="shared" si="0"/>
        <v/>
      </c>
      <c r="D8" s="17" t="str">
        <f t="shared" si="0"/>
        <v/>
      </c>
      <c r="E8" s="22" t="str">
        <f t="shared" si="0"/>
        <v/>
      </c>
      <c r="F8" s="18" t="str">
        <f t="shared" si="4"/>
        <v/>
      </c>
      <c r="G8" s="25" t="str">
        <f t="shared" si="1"/>
        <v/>
      </c>
      <c r="H8" s="26" t="str">
        <f t="shared" si="1"/>
        <v/>
      </c>
      <c r="I8" s="18" t="str">
        <f t="shared" si="5"/>
        <v/>
      </c>
      <c r="J8" s="25" t="str">
        <f t="shared" si="2"/>
        <v/>
      </c>
      <c r="K8" s="28" t="str">
        <f t="shared" si="2"/>
        <v/>
      </c>
      <c r="L8" s="19"/>
      <c r="M8" s="30" t="str">
        <f t="shared" si="3"/>
        <v/>
      </c>
      <c r="O8" s="6" t="str">
        <f>IF(OR($P$1="",$P$2=""),"","Gast 1")</f>
        <v/>
      </c>
      <c r="P8" s="5"/>
      <c r="Q8" s="43" t="str">
        <f t="shared" ref="Q8:Q12" si="6">IFERROR(IF($O8&lt;&gt;"",VLOOKUP($P$1&amp;"_"&amp;$P$2&amp;"_"&amp;$O8,$AE$3:$AF$36,2,0),""),"")</f>
        <v/>
      </c>
    </row>
    <row r="9" spans="1:32" ht="22.5" customHeight="1" x14ac:dyDescent="0.2">
      <c r="A9" s="31">
        <v>7</v>
      </c>
      <c r="C9" s="16" t="str">
        <f t="shared" si="0"/>
        <v/>
      </c>
      <c r="D9" s="17" t="str">
        <f t="shared" si="0"/>
        <v/>
      </c>
      <c r="E9" s="22" t="str">
        <f t="shared" si="0"/>
        <v/>
      </c>
      <c r="F9" s="18" t="str">
        <f t="shared" si="4"/>
        <v/>
      </c>
      <c r="G9" s="25" t="str">
        <f t="shared" si="1"/>
        <v/>
      </c>
      <c r="H9" s="26" t="str">
        <f t="shared" si="1"/>
        <v/>
      </c>
      <c r="I9" s="18" t="str">
        <f t="shared" si="5"/>
        <v/>
      </c>
      <c r="J9" s="25" t="str">
        <f t="shared" si="2"/>
        <v/>
      </c>
      <c r="K9" s="28" t="str">
        <f t="shared" si="2"/>
        <v/>
      </c>
      <c r="L9" s="19"/>
      <c r="M9" s="30" t="str">
        <f t="shared" si="3"/>
        <v/>
      </c>
      <c r="O9" s="6" t="str">
        <f>IF(OR($P$1="",$P$2=""),"","Gast 2")</f>
        <v/>
      </c>
      <c r="P9" s="5"/>
      <c r="Q9" s="43" t="str">
        <f t="shared" si="6"/>
        <v/>
      </c>
      <c r="U9" s="44" t="s">
        <v>9</v>
      </c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</row>
    <row r="10" spans="1:32" ht="22.5" customHeight="1" x14ac:dyDescent="0.2">
      <c r="A10" s="31">
        <v>8</v>
      </c>
      <c r="C10" s="16" t="str">
        <f t="shared" si="0"/>
        <v/>
      </c>
      <c r="D10" s="17" t="str">
        <f t="shared" si="0"/>
        <v/>
      </c>
      <c r="E10" s="22" t="str">
        <f t="shared" si="0"/>
        <v/>
      </c>
      <c r="F10" s="18" t="str">
        <f t="shared" si="4"/>
        <v/>
      </c>
      <c r="G10" s="25" t="str">
        <f t="shared" si="1"/>
        <v/>
      </c>
      <c r="H10" s="26" t="str">
        <f t="shared" si="1"/>
        <v/>
      </c>
      <c r="I10" s="18" t="str">
        <f t="shared" si="5"/>
        <v/>
      </c>
      <c r="J10" s="25" t="str">
        <f t="shared" si="2"/>
        <v/>
      </c>
      <c r="K10" s="28" t="str">
        <f t="shared" si="2"/>
        <v/>
      </c>
      <c r="L10" s="19"/>
      <c r="M10" s="30" t="str">
        <f t="shared" si="3"/>
        <v/>
      </c>
      <c r="O10" s="6" t="str">
        <f>IF(OR($P$1="",$P$2=""),"",IF($P$2&gt;=4,"Gast 3",""))</f>
        <v/>
      </c>
      <c r="P10" s="5"/>
      <c r="Q10" s="43" t="str">
        <f t="shared" si="6"/>
        <v/>
      </c>
      <c r="X10" s="1" t="s">
        <v>3</v>
      </c>
      <c r="Z10" s="1" t="s">
        <v>4</v>
      </c>
      <c r="AB10" s="1" t="s">
        <v>5</v>
      </c>
      <c r="AE10" s="48" t="s">
        <v>41</v>
      </c>
      <c r="AF10" s="48"/>
    </row>
    <row r="11" spans="1:32" ht="22.5" customHeight="1" x14ac:dyDescent="0.2">
      <c r="O11" s="6" t="str">
        <f>IF(OR($P$1="",$P$2=""),"",IF($P$2&gt;=5,"Gast 4",""))</f>
        <v/>
      </c>
      <c r="P11" s="5"/>
      <c r="Q11" s="43" t="str">
        <f t="shared" si="6"/>
        <v/>
      </c>
      <c r="U11" s="9" t="s">
        <v>13</v>
      </c>
      <c r="V11" s="20">
        <f>$P$4</f>
        <v>0</v>
      </c>
      <c r="W11" s="9">
        <f>$P$5</f>
        <v>0</v>
      </c>
      <c r="X11" s="8" t="str">
        <f>IF(LEFT($U11,5)=$P$1&amp;"_"&amp;$P$2,$P$8,$O$8)</f>
        <v/>
      </c>
      <c r="Y11" s="8" t="str">
        <f>IF(LEFT($U11,5)=$P$1&amp;"_"&amp;$P$2,$P$9,$O$9)</f>
        <v/>
      </c>
      <c r="Z11" s="8" t="str">
        <f>IF(LEFT($U11,5)=$P$1&amp;"_"&amp;$P$2,$P$7,$O$7)</f>
        <v/>
      </c>
      <c r="AA11" s="8" t="str">
        <f>IF(LEFT($U11,5)=$P$1&amp;"_"&amp;$P$2,$P$11,$O$11)</f>
        <v/>
      </c>
      <c r="AB11" s="8" t="str">
        <f>IF(LEFT($U11,5)=$P$1&amp;"_"&amp;$P$2,$P$10,$O$10)</f>
        <v/>
      </c>
      <c r="AC11" s="8" t="str">
        <f>IF(LEFT($U11,5)=$P$1&amp;"_"&amp;$P$2,$P$12,$O$12)</f>
        <v/>
      </c>
      <c r="AE11" s="4" t="s">
        <v>54</v>
      </c>
      <c r="AF11" s="4" t="s">
        <v>67</v>
      </c>
    </row>
    <row r="12" spans="1:32" ht="22.5" customHeight="1" x14ac:dyDescent="0.2">
      <c r="O12" s="6" t="str">
        <f>IF(OR($P$1="",$P$2=""),"",IF($P$2&gt;=6,"Gast 5",""))</f>
        <v/>
      </c>
      <c r="P12" s="5"/>
      <c r="Q12" s="43" t="str">
        <f t="shared" si="6"/>
        <v/>
      </c>
      <c r="U12" s="9" t="s">
        <v>14</v>
      </c>
      <c r="V12" s="20">
        <f>IF(V11&lt;&gt;0,V11+TIME(0,30,0),0)</f>
        <v>0</v>
      </c>
      <c r="W12" s="41">
        <f t="shared" ref="W12:W16" si="7">IF(W11&lt;&gt;0,W11+1,0)</f>
        <v>0</v>
      </c>
      <c r="X12" s="8" t="str">
        <f>IF(LEFT($U12,5)=$P$1&amp;"_"&amp;$P$2,$P$7,$O$7)</f>
        <v/>
      </c>
      <c r="Y12" s="8" t="str">
        <f>IF(LEFT($U12,5)=$P$1&amp;"_"&amp;$P$2,$P$12,$O$12)</f>
        <v/>
      </c>
      <c r="Z12" s="8" t="str">
        <f>IF(LEFT($U12,5)=$P$1&amp;"_"&amp;$P$2,$P$9,$O$9)</f>
        <v/>
      </c>
      <c r="AA12" s="8" t="str">
        <f>IF(LEFT($U12,5)=$P$1&amp;"_"&amp;$P$2,$P$10,$O$10)</f>
        <v/>
      </c>
      <c r="AB12" s="8" t="str">
        <f>IF(LEFT($U12,5)=$P$1&amp;"_"&amp;$P$2,$P$8,$O$8)</f>
        <v/>
      </c>
      <c r="AC12" s="8" t="str">
        <f>IF(LEFT($U12,5)=$P$1&amp;"_"&amp;$P$2,$P$11,$O$11)</f>
        <v/>
      </c>
      <c r="AE12" s="4" t="s">
        <v>55</v>
      </c>
      <c r="AF12" s="4" t="s">
        <v>68</v>
      </c>
    </row>
    <row r="13" spans="1:32" hidden="1" x14ac:dyDescent="0.2">
      <c r="C13" s="31">
        <v>2</v>
      </c>
      <c r="D13" s="31">
        <v>3</v>
      </c>
      <c r="E13" s="31">
        <v>4</v>
      </c>
      <c r="F13" s="31"/>
      <c r="G13" s="31">
        <v>5</v>
      </c>
      <c r="H13" s="31">
        <v>6</v>
      </c>
      <c r="I13" s="31"/>
      <c r="J13" s="31">
        <v>7</v>
      </c>
      <c r="K13" s="31">
        <v>8</v>
      </c>
      <c r="L13" s="31"/>
      <c r="M13" s="31">
        <v>9</v>
      </c>
      <c r="U13" s="9" t="s">
        <v>15</v>
      </c>
      <c r="V13" s="20">
        <f>IF(V12&lt;&gt;0,V12+TIME(0,30,0),0)</f>
        <v>0</v>
      </c>
      <c r="W13" s="41">
        <f t="shared" si="7"/>
        <v>0</v>
      </c>
      <c r="X13" s="8" t="str">
        <f>IF(LEFT($U13,5)=$P$1&amp;"_"&amp;$P$2,$P$10,$O$10)</f>
        <v/>
      </c>
      <c r="Y13" s="8" t="str">
        <f>IF(LEFT($U13,5)=$P$1&amp;"_"&amp;$P$2,$P$11,$O$11)</f>
        <v/>
      </c>
      <c r="Z13" s="8" t="str">
        <f>IF(LEFT($U13,5)=$P$1&amp;"_"&amp;$P$2,$P$8,$O$8)</f>
        <v/>
      </c>
      <c r="AA13" s="8" t="str">
        <f>IF(LEFT($U13,5)=$P$1&amp;"_"&amp;$P$2,$P$12,$O$12)</f>
        <v/>
      </c>
      <c r="AB13" s="8" t="str">
        <f>IF(LEFT($U13,5)=$P$1&amp;"_"&amp;$P$2,$P$7,$O$7)</f>
        <v/>
      </c>
      <c r="AC13" s="8" t="str">
        <f>IF(LEFT($U13,5)=$P$1&amp;"_"&amp;$P$2,$P$9,$O$9)</f>
        <v/>
      </c>
      <c r="AE13" s="4" t="s">
        <v>56</v>
      </c>
      <c r="AF13" s="4" t="s">
        <v>69</v>
      </c>
    </row>
    <row r="14" spans="1:32" x14ac:dyDescent="0.2">
      <c r="U14" s="9" t="s">
        <v>16</v>
      </c>
      <c r="V14" s="20">
        <f>IF(V13&lt;&gt;0,V13+TIME(0,30,0),0)</f>
        <v>0</v>
      </c>
      <c r="W14" s="41">
        <f t="shared" si="7"/>
        <v>0</v>
      </c>
      <c r="X14" s="8" t="str">
        <f>IF(LEFT($U14,5)=$P$1&amp;"_"&amp;$P$2,$P$9,$O$9)</f>
        <v/>
      </c>
      <c r="Y14" s="8" t="str">
        <f>IF(LEFT($U14,5)=$P$1&amp;"_"&amp;$P$2,$P$12,$O$12)</f>
        <v/>
      </c>
      <c r="Z14" s="8" t="s">
        <v>61</v>
      </c>
      <c r="AA14" s="8" t="s">
        <v>61</v>
      </c>
      <c r="AB14" s="8" t="s">
        <v>61</v>
      </c>
      <c r="AC14" s="8" t="s">
        <v>61</v>
      </c>
      <c r="AE14" s="4" t="s">
        <v>57</v>
      </c>
      <c r="AF14" s="4" t="s">
        <v>70</v>
      </c>
    </row>
    <row r="15" spans="1:32" x14ac:dyDescent="0.2">
      <c r="U15" s="9" t="s">
        <v>17</v>
      </c>
      <c r="V15" s="20">
        <f>IF(V14&lt;&gt;0,V14+TIME(0,25,0),0)</f>
        <v>0</v>
      </c>
      <c r="W15" s="41">
        <f t="shared" si="7"/>
        <v>0</v>
      </c>
      <c r="X15" s="8" t="str">
        <f>IF(LEFT($U15,5)=$P$1&amp;"_"&amp;$P$2,$P$11,$O$11)</f>
        <v/>
      </c>
      <c r="Y15" s="8" t="str">
        <f>IF(LEFT($U15,5)=$P$1&amp;"_"&amp;$P$2,$P$8,$O$8)</f>
        <v/>
      </c>
      <c r="Z15" s="8" t="s">
        <v>61</v>
      </c>
      <c r="AA15" s="8" t="s">
        <v>61</v>
      </c>
      <c r="AB15" s="8" t="s">
        <v>61</v>
      </c>
      <c r="AC15" s="8" t="s">
        <v>61</v>
      </c>
      <c r="AE15" s="4" t="s">
        <v>58</v>
      </c>
      <c r="AF15" s="4" t="s">
        <v>65</v>
      </c>
    </row>
    <row r="16" spans="1:32" x14ac:dyDescent="0.2">
      <c r="U16" s="9" t="s">
        <v>20</v>
      </c>
      <c r="V16" s="20">
        <f>IF(V15&lt;&gt;0,V15+TIME(0,25,0),0)</f>
        <v>0</v>
      </c>
      <c r="W16" s="41">
        <f t="shared" si="7"/>
        <v>0</v>
      </c>
      <c r="X16" s="8" t="str">
        <f>IF(LEFT($U16,5)=$P$1&amp;"_"&amp;$P$2,$P$7,$O$7)</f>
        <v/>
      </c>
      <c r="Y16" s="8" t="str">
        <f>IF(LEFT($U16,5)=$P$1&amp;"_"&amp;$P$2,$P$10,$O$10)</f>
        <v/>
      </c>
      <c r="Z16" s="8" t="s">
        <v>61</v>
      </c>
      <c r="AA16" s="8" t="s">
        <v>61</v>
      </c>
      <c r="AB16" s="8" t="s">
        <v>61</v>
      </c>
      <c r="AC16" s="8" t="s">
        <v>61</v>
      </c>
      <c r="AE16" s="4" t="s">
        <v>59</v>
      </c>
      <c r="AF16" s="4" t="s">
        <v>71</v>
      </c>
    </row>
    <row r="18" spans="21:32" x14ac:dyDescent="0.2">
      <c r="U18" s="44" t="s">
        <v>10</v>
      </c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</row>
    <row r="19" spans="21:32" x14ac:dyDescent="0.2">
      <c r="X19" s="1" t="s">
        <v>11</v>
      </c>
      <c r="Z19" s="1" t="s">
        <v>5</v>
      </c>
      <c r="AE19" s="48" t="s">
        <v>41</v>
      </c>
      <c r="AF19" s="48"/>
    </row>
    <row r="20" spans="21:32" x14ac:dyDescent="0.2">
      <c r="U20" s="9" t="s">
        <v>26</v>
      </c>
      <c r="V20" s="20">
        <f>$P$4</f>
        <v>0</v>
      </c>
      <c r="W20" s="9">
        <f>$P$5</f>
        <v>0</v>
      </c>
      <c r="X20" s="8" t="s">
        <v>61</v>
      </c>
      <c r="Y20" s="8" t="s">
        <v>61</v>
      </c>
      <c r="Z20" s="8" t="str">
        <f>IF(LEFT($U20,5)=$P$1&amp;"_"&amp;$P$2,$P$7,$O$7)</f>
        <v/>
      </c>
      <c r="AA20" s="8" t="str">
        <f>IF(LEFT($U20,5)=$P$1&amp;"_"&amp;$P$2,$P$8,$O$8)</f>
        <v/>
      </c>
      <c r="AB20" s="8" t="str">
        <f>IF(LEFT($U20,5)=$P$1&amp;"_"&amp;$P$2,$P$9,$O$9)</f>
        <v/>
      </c>
      <c r="AC20" s="8" t="s">
        <v>61</v>
      </c>
    </row>
    <row r="21" spans="21:32" x14ac:dyDescent="0.2">
      <c r="U21" s="9" t="s">
        <v>27</v>
      </c>
      <c r="V21" s="20">
        <f>IF(V20&lt;&gt;0,V20+TIME(0,15,0),0)</f>
        <v>0</v>
      </c>
      <c r="W21" s="1" t="s">
        <v>61</v>
      </c>
      <c r="X21" s="8" t="s">
        <v>61</v>
      </c>
      <c r="Y21" s="8" t="s">
        <v>61</v>
      </c>
      <c r="Z21" s="8" t="str">
        <f>IF(LEFT($U21,5)=$P$1&amp;"_"&amp;$P$2,$P$9,$O$9)</f>
        <v/>
      </c>
      <c r="AA21" s="8" t="str">
        <f>IF(LEFT($U21,5)=$P$1&amp;"_"&amp;$P$2,$P$7,$O$7)</f>
        <v/>
      </c>
      <c r="AB21" s="8" t="str">
        <f>IF(LEFT($U21,5)=$P$1&amp;"_"&amp;$P$2,$P$8,$O$8)</f>
        <v/>
      </c>
      <c r="AC21" s="8" t="s">
        <v>61</v>
      </c>
    </row>
    <row r="22" spans="21:32" x14ac:dyDescent="0.2">
      <c r="U22" s="9" t="s">
        <v>28</v>
      </c>
      <c r="V22" s="20">
        <f>IF(V21&lt;&gt;0,V21+TIME(0,15,0),0)</f>
        <v>0</v>
      </c>
      <c r="W22" s="1" t="s">
        <v>61</v>
      </c>
      <c r="X22" s="8" t="s">
        <v>61</v>
      </c>
      <c r="Y22" s="8" t="s">
        <v>61</v>
      </c>
      <c r="Z22" s="8" t="str">
        <f>IF(LEFT($U22,5)=$P$1&amp;"_"&amp;$P$2,$P$8,$O$8)</f>
        <v/>
      </c>
      <c r="AA22" s="8" t="str">
        <f>IF(LEFT($U22,5)=$P$1&amp;"_"&amp;$P$2,$P$9,$O$9)</f>
        <v/>
      </c>
      <c r="AB22" s="8" t="str">
        <f>IF(LEFT($U22,5)=$P$1&amp;"_"&amp;$P$2,$P$7,$O$7)</f>
        <v/>
      </c>
      <c r="AC22" s="8" t="s">
        <v>61</v>
      </c>
    </row>
    <row r="23" spans="21:32" x14ac:dyDescent="0.2">
      <c r="U23" s="9" t="s">
        <v>33</v>
      </c>
      <c r="V23" s="20">
        <f>IF(V22&lt;&gt;0,V22+TIME(0,15,0),0)</f>
        <v>0</v>
      </c>
      <c r="W23" s="41">
        <f>IF(W20&lt;&gt;0,W20+1,0)</f>
        <v>0</v>
      </c>
      <c r="X23" s="8" t="str">
        <f>IF(LEFT($U23,5)=$P$1&amp;"_"&amp;$P$2,$P$7,$O$7)</f>
        <v/>
      </c>
      <c r="Y23" s="8" t="str">
        <f>IF(LEFT($U23,5)=$P$1&amp;"_"&amp;$P$2,$P$8,$O$8)</f>
        <v/>
      </c>
      <c r="Z23" s="8" t="s">
        <v>61</v>
      </c>
      <c r="AA23" s="8" t="s">
        <v>61</v>
      </c>
      <c r="AB23" s="8" t="s">
        <v>61</v>
      </c>
      <c r="AC23" s="8" t="s">
        <v>61</v>
      </c>
      <c r="AE23" s="4" t="s">
        <v>51</v>
      </c>
      <c r="AF23" s="4" t="s">
        <v>72</v>
      </c>
    </row>
    <row r="24" spans="21:32" x14ac:dyDescent="0.2">
      <c r="U24" s="9" t="s">
        <v>34</v>
      </c>
      <c r="V24" s="20">
        <f>IF(V23&lt;&gt;0,V23+TIME(0,30,0),0)</f>
        <v>0</v>
      </c>
      <c r="W24" s="41">
        <f>IF(W23&lt;&gt;0,W23+1,0)</f>
        <v>0</v>
      </c>
      <c r="X24" s="8" t="str">
        <f>IF(LEFT($U24,5)=$P$1&amp;"_"&amp;$P$2,$P$8,$O$8)</f>
        <v/>
      </c>
      <c r="Y24" s="8" t="str">
        <f>IF(LEFT($U24,5)=$P$1&amp;"_"&amp;$P$2,$P$9,$O$9)</f>
        <v/>
      </c>
      <c r="Z24" s="8" t="s">
        <v>61</v>
      </c>
      <c r="AA24" s="8" t="s">
        <v>61</v>
      </c>
      <c r="AB24" s="8" t="s">
        <v>61</v>
      </c>
      <c r="AC24" s="8" t="s">
        <v>61</v>
      </c>
      <c r="AE24" s="4" t="s">
        <v>52</v>
      </c>
      <c r="AF24" s="4" t="s">
        <v>73</v>
      </c>
    </row>
    <row r="25" spans="21:32" x14ac:dyDescent="0.2">
      <c r="U25" s="9" t="s">
        <v>35</v>
      </c>
      <c r="V25" s="20">
        <f>IF(V24&lt;&gt;0,V24+TIME(0,30,0),0)</f>
        <v>0</v>
      </c>
      <c r="W25" s="41">
        <f>IF(W24&lt;&gt;0,W24+1,0)</f>
        <v>0</v>
      </c>
      <c r="X25" s="8" t="str">
        <f>IF(LEFT($U25,5)=$P$1&amp;"_"&amp;$P$2,$P$7,$O$7)</f>
        <v/>
      </c>
      <c r="Y25" s="8" t="str">
        <f>IF(LEFT($U25,5)=$P$1&amp;"_"&amp;$P$2,$P$9,$O$9)</f>
        <v/>
      </c>
      <c r="Z25" s="8" t="s">
        <v>61</v>
      </c>
      <c r="AA25" s="8" t="s">
        <v>61</v>
      </c>
      <c r="AB25" s="8" t="s">
        <v>61</v>
      </c>
      <c r="AC25" s="8" t="s">
        <v>61</v>
      </c>
      <c r="AE25" s="4" t="s">
        <v>53</v>
      </c>
      <c r="AF25" s="4" t="s">
        <v>74</v>
      </c>
    </row>
    <row r="27" spans="21:32" x14ac:dyDescent="0.2">
      <c r="U27" s="44" t="s">
        <v>12</v>
      </c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</row>
    <row r="28" spans="21:32" x14ac:dyDescent="0.2">
      <c r="X28" s="1" t="s">
        <v>11</v>
      </c>
      <c r="Z28" s="1" t="s">
        <v>5</v>
      </c>
      <c r="AE28" s="48" t="s">
        <v>41</v>
      </c>
      <c r="AF28" s="48"/>
    </row>
    <row r="29" spans="21:32" x14ac:dyDescent="0.2">
      <c r="U29" s="9" t="s">
        <v>29</v>
      </c>
      <c r="V29" s="20">
        <f>$P$4</f>
        <v>0</v>
      </c>
      <c r="W29" s="9">
        <f>$P$5</f>
        <v>0</v>
      </c>
      <c r="X29" s="8" t="s">
        <v>61</v>
      </c>
      <c r="Y29" s="8" t="s">
        <v>61</v>
      </c>
      <c r="Z29" s="8" t="str">
        <f>IF(LEFT($U29,5)=$P$1&amp;"_"&amp;$P$2,$P$7,$O$7)</f>
        <v/>
      </c>
      <c r="AA29" s="8" t="str">
        <f>IF(LEFT($U29,5)=$P$1&amp;"_"&amp;$P$2,$P$8,$O$8)</f>
        <v/>
      </c>
      <c r="AB29" s="8" t="str">
        <f>IF(LEFT($U29,5)=$P$1&amp;"_"&amp;$P$2,$P$9,$O$9)</f>
        <v/>
      </c>
      <c r="AC29" s="8" t="s">
        <v>61</v>
      </c>
    </row>
    <row r="30" spans="21:32" x14ac:dyDescent="0.2">
      <c r="U30" s="9" t="s">
        <v>30</v>
      </c>
      <c r="V30" s="20">
        <f>IF(V29&lt;&gt;0,V29+TIME(0,15,0),0)</f>
        <v>0</v>
      </c>
      <c r="W30" s="1" t="s">
        <v>61</v>
      </c>
      <c r="X30" s="8" t="s">
        <v>61</v>
      </c>
      <c r="Y30" s="8" t="s">
        <v>61</v>
      </c>
      <c r="Z30" s="8" t="str">
        <f>IF(LEFT($U30,5)=$P$1&amp;"_"&amp;$P$2,$P$10,$O$10)</f>
        <v/>
      </c>
      <c r="AA30" s="8" t="str">
        <f>IF(LEFT($U30,5)=$P$1&amp;"_"&amp;$P$2,$P$7,$O$7)</f>
        <v/>
      </c>
      <c r="AB30" s="8" t="str">
        <f>IF(LEFT($U30,5)=$P$1&amp;"_"&amp;$P$2,$P$8,$O$8)</f>
        <v/>
      </c>
      <c r="AC30" s="8" t="s">
        <v>61</v>
      </c>
    </row>
    <row r="31" spans="21:32" x14ac:dyDescent="0.2">
      <c r="U31" s="9" t="s">
        <v>31</v>
      </c>
      <c r="V31" s="20">
        <f>IF(V30&lt;&gt;0,V30+TIME(0,15,0),0)</f>
        <v>0</v>
      </c>
      <c r="W31" s="1" t="s">
        <v>61</v>
      </c>
      <c r="X31" s="8" t="s">
        <v>61</v>
      </c>
      <c r="Y31" s="8" t="s">
        <v>61</v>
      </c>
      <c r="Z31" s="8" t="str">
        <f>IF(LEFT($U31,5)=$P$1&amp;"_"&amp;$P$2,$P$9,$O$9)</f>
        <v/>
      </c>
      <c r="AA31" s="8" t="str">
        <f>IF(LEFT($U31,5)=$P$1&amp;"_"&amp;$P$2,$P$10,$O$10)</f>
        <v/>
      </c>
      <c r="AB31" s="8" t="str">
        <f>IF(LEFT($U31,5)=$P$1&amp;"_"&amp;$P$2,$P$7,$O$7)</f>
        <v/>
      </c>
      <c r="AC31" s="8" t="s">
        <v>61</v>
      </c>
    </row>
    <row r="32" spans="21:32" x14ac:dyDescent="0.2">
      <c r="U32" s="9" t="s">
        <v>32</v>
      </c>
      <c r="V32" s="20">
        <f>IF(V31&lt;&gt;0,V31+TIME(0,15,0),0)</f>
        <v>0</v>
      </c>
      <c r="W32" s="1" t="s">
        <v>61</v>
      </c>
      <c r="X32" s="8" t="s">
        <v>61</v>
      </c>
      <c r="Y32" s="8" t="s">
        <v>61</v>
      </c>
      <c r="Z32" s="8" t="str">
        <f>IF(LEFT($U32,5)=$P$1&amp;"_"&amp;$P$2,$P$8,$O$8)</f>
        <v/>
      </c>
      <c r="AA32" s="8" t="str">
        <f>IF(LEFT($U32,5)=$P$1&amp;"_"&amp;$P$2,$P$9,$O$9)</f>
        <v/>
      </c>
      <c r="AB32" s="8" t="str">
        <f>IF(LEFT($U32,5)=$P$1&amp;"_"&amp;$P$2,$P$10,$O$10)</f>
        <v/>
      </c>
      <c r="AC32" s="8" t="s">
        <v>61</v>
      </c>
    </row>
    <row r="33" spans="21:32" x14ac:dyDescent="0.2">
      <c r="U33" s="9" t="s">
        <v>36</v>
      </c>
      <c r="V33" s="20">
        <f>IF(V32&lt;&gt;0,V32+TIME(0,15,0),0)</f>
        <v>0</v>
      </c>
      <c r="W33" s="41">
        <f>IF(W29&lt;&gt;0,W29+1,0)</f>
        <v>0</v>
      </c>
      <c r="X33" s="8" t="str">
        <f>IF(LEFT($U33,5)=$P$1&amp;"_"&amp;$P$2,$P$7,$O$7)</f>
        <v/>
      </c>
      <c r="Y33" s="8" t="str">
        <f>IF(LEFT($U33,5)=$P$1&amp;"_"&amp;$P$2,$P$8,$O$8)</f>
        <v/>
      </c>
      <c r="Z33" s="8" t="s">
        <v>61</v>
      </c>
      <c r="AA33" s="8" t="s">
        <v>61</v>
      </c>
      <c r="AB33" s="8" t="s">
        <v>61</v>
      </c>
      <c r="AC33" s="8" t="s">
        <v>61</v>
      </c>
      <c r="AE33" s="4" t="s">
        <v>47</v>
      </c>
      <c r="AF33" s="4" t="s">
        <v>75</v>
      </c>
    </row>
    <row r="34" spans="21:32" x14ac:dyDescent="0.2">
      <c r="U34" s="9" t="s">
        <v>37</v>
      </c>
      <c r="V34" s="20">
        <f>IF(V33&lt;&gt;0,V33+TIME(0,25,0),0)</f>
        <v>0</v>
      </c>
      <c r="W34" s="41">
        <f t="shared" ref="W34:W36" si="8">IF(W33&lt;&gt;0,W33+1,0)</f>
        <v>0</v>
      </c>
      <c r="X34" s="8" t="str">
        <f>IF(LEFT($U34,5)=$P$1&amp;"_"&amp;$P$2,$P$9,$O$9)</f>
        <v/>
      </c>
      <c r="Y34" s="8" t="str">
        <f>IF(LEFT($U34,5)=$P$1&amp;"_"&amp;$P$2,$P$10,$O$10)</f>
        <v/>
      </c>
      <c r="Z34" s="8" t="s">
        <v>61</v>
      </c>
      <c r="AA34" s="8" t="s">
        <v>61</v>
      </c>
      <c r="AB34" s="8" t="s">
        <v>61</v>
      </c>
      <c r="AC34" s="8" t="s">
        <v>61</v>
      </c>
      <c r="AE34" s="4" t="s">
        <v>48</v>
      </c>
      <c r="AF34" s="4" t="s">
        <v>64</v>
      </c>
    </row>
    <row r="35" spans="21:32" x14ac:dyDescent="0.2">
      <c r="U35" s="9" t="s">
        <v>38</v>
      </c>
      <c r="V35" s="20">
        <f>IF(V34&lt;&gt;0,V34+TIME(0,30,0),0)</f>
        <v>0</v>
      </c>
      <c r="W35" s="41">
        <f t="shared" si="8"/>
        <v>0</v>
      </c>
      <c r="X35" s="8" t="str">
        <f>IF(LEFT($U35,5)=$P$1&amp;"_"&amp;$P$2,$P$8,$O$8)</f>
        <v/>
      </c>
      <c r="Y35" s="8" t="str">
        <f>IF(LEFT($U35,5)=$P$1&amp;"_"&amp;$P$2,$P$10,$O$10)</f>
        <v/>
      </c>
      <c r="Z35" s="8" t="s">
        <v>61</v>
      </c>
      <c r="AA35" s="8" t="s">
        <v>61</v>
      </c>
      <c r="AB35" s="8" t="s">
        <v>61</v>
      </c>
      <c r="AC35" s="8" t="s">
        <v>61</v>
      </c>
      <c r="AE35" s="4" t="s">
        <v>49</v>
      </c>
      <c r="AF35" s="4" t="s">
        <v>76</v>
      </c>
    </row>
    <row r="36" spans="21:32" x14ac:dyDescent="0.2">
      <c r="U36" s="9" t="s">
        <v>39</v>
      </c>
      <c r="V36" s="20">
        <f>IF(V35&lt;&gt;0,V35+TIME(0,25,0),0)</f>
        <v>0</v>
      </c>
      <c r="W36" s="41">
        <f t="shared" si="8"/>
        <v>0</v>
      </c>
      <c r="X36" s="8" t="str">
        <f>IF(LEFT($U36,5)=$P$1&amp;"_"&amp;$P$2,$P$7,$O$7)</f>
        <v/>
      </c>
      <c r="Y36" s="8" t="str">
        <f>IF(LEFT($U36,5)=$P$1&amp;"_"&amp;$P$2,$P$9,$O$9)</f>
        <v/>
      </c>
      <c r="Z36" s="8" t="s">
        <v>61</v>
      </c>
      <c r="AA36" s="8" t="s">
        <v>61</v>
      </c>
      <c r="AB36" s="8" t="s">
        <v>61</v>
      </c>
      <c r="AC36" s="8" t="s">
        <v>61</v>
      </c>
      <c r="AE36" s="4" t="s">
        <v>50</v>
      </c>
      <c r="AF36" s="4" t="s">
        <v>74</v>
      </c>
    </row>
  </sheetData>
  <sheetProtection password="CA8B" sheet="1" objects="1" scenarios="1" selectLockedCells="1"/>
  <mergeCells count="11">
    <mergeCell ref="AE28:AF28"/>
    <mergeCell ref="U1:AF1"/>
    <mergeCell ref="U9:AF9"/>
    <mergeCell ref="U18:AF18"/>
    <mergeCell ref="U27:AF27"/>
    <mergeCell ref="C1:E1"/>
    <mergeCell ref="K1:M1"/>
    <mergeCell ref="O6:Q6"/>
    <mergeCell ref="AE2:AF2"/>
    <mergeCell ref="AE10:AF10"/>
    <mergeCell ref="AE19:AF19"/>
  </mergeCells>
  <conditionalFormatting sqref="C3:M10">
    <cfRule type="expression" dxfId="5" priority="5">
      <formula>AND($C3&lt;&gt;"",$C4="")</formula>
    </cfRule>
    <cfRule type="expression" dxfId="4" priority="6">
      <formula>$C3=""</formula>
    </cfRule>
  </conditionalFormatting>
  <conditionalFormatting sqref="K2:K10">
    <cfRule type="expression" dxfId="3" priority="4">
      <formula>$K$2=""</formula>
    </cfRule>
  </conditionalFormatting>
  <conditionalFormatting sqref="P1:P5">
    <cfRule type="cellIs" dxfId="2" priority="3" operator="equal">
      <formula>""</formula>
    </cfRule>
  </conditionalFormatting>
  <conditionalFormatting sqref="P7:P12">
    <cfRule type="expression" dxfId="1" priority="8">
      <formula>AND($O7&lt;&gt;"",P7="")</formula>
    </cfRule>
  </conditionalFormatting>
  <conditionalFormatting sqref="P1:P2 O6">
    <cfRule type="expression" dxfId="0" priority="1">
      <formula>$O$6="Zuordnung Spielform vs. Mannschaften falsch!"</formula>
    </cfRule>
  </conditionalFormatting>
  <dataValidations count="2">
    <dataValidation type="list" allowBlank="1" showErrorMessage="1" errorTitle="falsche Mannschaftsanzahl" error="Bitte die korrekte Mannschaftszahl des Spieltags eingeben!_x000a_     - 4+1: 5 oder 6_x000a_     - 6+1: 3 oder 4" sqref="P2">
      <formula1>$S$2:$S$3</formula1>
    </dataValidation>
    <dataValidation type="list" allowBlank="1" showErrorMessage="1" errorTitle="falsche Spielform" error="korrekte Spielform aus der Liste auswählen!" sqref="P1">
      <formula1>"4+1,6+1"</formula1>
    </dataValidation>
  </dataValidations>
  <printOptions horizontalCentered="1"/>
  <pageMargins left="0.19685039370078741" right="0.19685039370078741" top="1.1811023622047245" bottom="0.78740157480314965" header="0.39370078740157483" footer="0.39370078740157483"/>
  <pageSetup paperSize="9" orientation="landscape" r:id="rId1"/>
  <headerFooter alignWithMargins="0">
    <oddHeader>&amp;C&amp;"Arial,Fett"&amp;15&amp;U
 E-Jugendspieltag 2024/2025 &amp;R&amp;G</oddHeader>
    <oddFooter>&amp;Lhttps://www.hvw-online.org/ueber-uns/der-verband/bezirke/bezirk-8-bodensee-donau/spielbetrieb&amp;RStand: 08.10.2024</oddFooter>
  </headerFooter>
  <ignoredErrors>
    <ignoredError sqref="F3:I12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Ablauf E-Jugend 2024-2025</vt:lpstr>
      <vt:lpstr>'Ablauf E-Jugend 2024-2025'!Druckbereich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Glöggler</dc:creator>
  <cp:lastModifiedBy>Tobias Glöggler</cp:lastModifiedBy>
  <cp:lastPrinted>2024-10-08T02:15:23Z</cp:lastPrinted>
  <dcterms:created xsi:type="dcterms:W3CDTF">2024-10-04T06:26:43Z</dcterms:created>
  <dcterms:modified xsi:type="dcterms:W3CDTF">2024-10-08T19:49:50Z</dcterms:modified>
</cp:coreProperties>
</file>